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nge\Downloads\"/>
    </mc:Choice>
  </mc:AlternateContent>
  <xr:revisionPtr revIDLastSave="0" documentId="13_ncr:1_{3681E9F1-6ADB-461F-A399-138B45E0C9B2}" xr6:coauthVersionLast="47" xr6:coauthVersionMax="47" xr10:uidLastSave="{00000000-0000-0000-0000-000000000000}"/>
  <bookViews>
    <workbookView xWindow="-108" yWindow="-108" windowWidth="23256" windowHeight="12456" firstSheet="7" activeTab="12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9" l="1"/>
  <c r="G69" i="9"/>
  <c r="G68" i="9"/>
  <c r="G67" i="9"/>
  <c r="G66" i="9"/>
  <c r="G65" i="9"/>
  <c r="G64" i="9"/>
  <c r="G63" i="9"/>
  <c r="G62" i="9"/>
  <c r="G60" i="9"/>
  <c r="G59" i="9"/>
  <c r="G58" i="9"/>
  <c r="G57" i="9"/>
  <c r="G56" i="9"/>
  <c r="G55" i="9"/>
  <c r="G54" i="9"/>
  <c r="G52" i="9"/>
  <c r="G51" i="9"/>
  <c r="G50" i="9"/>
  <c r="G49" i="9"/>
  <c r="G48" i="9"/>
  <c r="G47" i="9"/>
  <c r="G46" i="9"/>
  <c r="G45" i="9"/>
  <c r="G36" i="9"/>
  <c r="G35" i="9"/>
  <c r="G34" i="9"/>
  <c r="G33" i="9"/>
  <c r="G32" i="9"/>
  <c r="G31" i="9"/>
  <c r="G30" i="9"/>
  <c r="G29" i="9"/>
  <c r="G28" i="9"/>
  <c r="G26" i="9"/>
  <c r="G25" i="9"/>
  <c r="G24" i="9"/>
  <c r="G23" i="9"/>
  <c r="G22" i="9"/>
  <c r="G21" i="9"/>
  <c r="G20" i="9"/>
  <c r="G18" i="9"/>
  <c r="G17" i="9"/>
  <c r="G16" i="9"/>
  <c r="G15" i="9"/>
  <c r="G14" i="9"/>
  <c r="G13" i="9"/>
  <c r="G12" i="9"/>
  <c r="G11" i="9"/>
  <c r="G95" i="8" l="1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B16" i="6" l="1"/>
  <c r="C16" i="6"/>
  <c r="D16" i="6"/>
  <c r="E16" i="6"/>
  <c r="F16" i="6"/>
  <c r="B28" i="6"/>
  <c r="C28" i="6"/>
  <c r="D28" i="6"/>
  <c r="E28" i="6"/>
  <c r="F28" i="6"/>
  <c r="B35" i="6"/>
  <c r="C35" i="6"/>
  <c r="D35" i="6"/>
  <c r="E35" i="6"/>
  <c r="F35" i="6"/>
  <c r="B37" i="6"/>
  <c r="C37" i="6"/>
  <c r="D37" i="6"/>
  <c r="E37" i="6"/>
  <c r="F37" i="6"/>
  <c r="E70" i="2" l="1"/>
  <c r="D103" i="7" l="1"/>
  <c r="G74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G6" i="20"/>
  <c r="F6" i="20"/>
  <c r="E6" i="20"/>
  <c r="D6" i="20"/>
  <c r="C6" i="20"/>
  <c r="C30" i="20" s="1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D30" i="20" l="1"/>
  <c r="B30" i="20"/>
  <c r="F30" i="20"/>
  <c r="E28" i="22"/>
  <c r="G28" i="22"/>
  <c r="E29" i="19"/>
  <c r="D29" i="19"/>
  <c r="F29" i="19"/>
  <c r="G29" i="19"/>
  <c r="C29" i="19"/>
  <c r="B29" i="19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 s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E13" i="3"/>
  <c r="E9" i="3"/>
  <c r="D13" i="3"/>
  <c r="D9" i="3"/>
  <c r="D8" i="3" s="1"/>
  <c r="D20" i="3" s="1"/>
  <c r="C13" i="3"/>
  <c r="B22" i="3"/>
  <c r="C56" i="8"/>
  <c r="D56" i="8"/>
  <c r="E56" i="8"/>
  <c r="F56" i="8"/>
  <c r="F97" i="8" s="1"/>
  <c r="G56" i="8"/>
  <c r="B56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59" i="6" s="1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E75" i="6"/>
  <c r="E67" i="6"/>
  <c r="E59" i="6"/>
  <c r="E54" i="6"/>
  <c r="E45" i="6"/>
  <c r="D75" i="6"/>
  <c r="D67" i="6"/>
  <c r="D59" i="6"/>
  <c r="D54" i="6"/>
  <c r="D4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B75" i="6"/>
  <c r="B67" i="6"/>
  <c r="B59" i="6"/>
  <c r="B54" i="6"/>
  <c r="B45" i="6"/>
  <c r="D68" i="5"/>
  <c r="D64" i="5"/>
  <c r="D63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9" i="9" l="1"/>
  <c r="E84" i="7"/>
  <c r="E79" i="2"/>
  <c r="C41" i="6"/>
  <c r="F65" i="6"/>
  <c r="C65" i="6"/>
  <c r="D41" i="6"/>
  <c r="G62" i="7"/>
  <c r="F8" i="3"/>
  <c r="F20" i="3" s="1"/>
  <c r="H8" i="3"/>
  <c r="H20" i="3" s="1"/>
  <c r="E97" i="8"/>
  <c r="G146" i="7"/>
  <c r="G71" i="7"/>
  <c r="G28" i="7"/>
  <c r="C9" i="7"/>
  <c r="E65" i="6"/>
  <c r="F41" i="6"/>
  <c r="F70" i="6" s="1"/>
  <c r="G28" i="6"/>
  <c r="F79" i="2"/>
  <c r="F47" i="2"/>
  <c r="F59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B97" i="8"/>
  <c r="D97" i="8"/>
  <c r="C97" i="8"/>
  <c r="G97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65" i="6" s="1"/>
  <c r="G16" i="6"/>
  <c r="G37" i="6"/>
  <c r="E159" i="7" l="1"/>
  <c r="C70" i="6"/>
  <c r="E81" i="2"/>
  <c r="G41" i="6"/>
  <c r="G42" i="6" s="1"/>
  <c r="D70" i="6"/>
  <c r="F81" i="2"/>
  <c r="E77" i="9"/>
  <c r="G77" i="9"/>
  <c r="B159" i="7"/>
  <c r="F159" i="7"/>
  <c r="C159" i="7"/>
  <c r="G9" i="7"/>
  <c r="B70" i="6"/>
  <c r="B77" i="9"/>
  <c r="F77" i="9"/>
  <c r="D159" i="7"/>
  <c r="G84" i="7"/>
  <c r="G70" i="6" l="1"/>
  <c r="G159" i="7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<sst xmlns="http://schemas.openxmlformats.org/spreadsheetml/2006/main" count="1083" uniqueCount="635">
  <si>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</si>
  <si>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</si>
  <si>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</si>
  <si>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</si>
  <si>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</si>
  <si>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</si>
  <si>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</si>
  <si>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</si>
  <si>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</si>
  <si>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</si>
  <si>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</si>
  <si>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</si>
  <si>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</si>
  <si>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</si>
  <si>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</si>
  <si>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</si>
  <si>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</si>
  <si>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</si>
  <si>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</si>
  <si>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</si>
  <si>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</si>
  <si>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</si>
  <si>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</si>
  <si>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</si>
  <si>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</si>
  <si>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</si>
  <si>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</si>
  <si>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</si>
  <si>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</si>
  <si>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</si>
  <si>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</si>
  <si>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</si>
  <si>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</si>
  <si>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</si>
  <si>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</si>
  <si>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</si>
  <si>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</si>
  <si>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</si>
  <si>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</si>
  <si>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</si>
  <si>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</si>
  <si>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</si>
  <si>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</si>
  <si>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</si>
  <si>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</si>
  <si>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</si>
  <si>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</si>
  <si>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</si>
  <si>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</si>
  <si>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</si>
  <si>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</si>
  <si>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</si>
  <si>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</si>
  <si>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</si>
  <si>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</si>
  <si>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</si>
  <si>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</si>
  <si>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</si>
  <si>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</si>
  <si>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</si>
  <si>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</si>
  <si>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</si>
  <si>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</si>
  <si>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</si>
  <si>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</si>
  <si>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</si>
  <si>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</si>
  <si>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</si>
  <si>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</si>
  <si>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</si>
  <si>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</si>
  <si>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</si>
  <si>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</si>
  <si>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</si>
  <si>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</si>
  <si>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</si>
  <si>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</si>
  <si>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</si>
  <si>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</si>
  <si>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</si>
  <si>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</si>
  <si>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</si>
  <si>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</si>
  <si>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</si>
  <si>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</si>
  <si>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</si>
  <si>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</si>
  <si>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</si>
  <si>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</si>
  <si>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</si>
  <si>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</si>
  <si>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</si>
  <si>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</si>
  <si>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</si>
  <si>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</si>
  <si>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</si>
  <si>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</si>
  <si>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</si>
  <si>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</si>
  <si>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</si>
  <si>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</si>
  <si>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</si>
  <si>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</si>
  <si>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</si>
  <si>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</si>
  <si>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</si>
  <si>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</si>
  <si>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</si>
  <si>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</si>
  <si>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</si>
  <si>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</si>
  <si>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</si>
  <si>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</si>
  <si>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</si>
  <si>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</si>
  <si>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</si>
  <si>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</si>
  <si>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</si>
  <si>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</si>
  <si>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</si>
  <si>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</si>
  <si>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</si>
  <si>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</si>
  <si>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</si>
  <si>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</si>
  <si>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</si>
  <si>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</si>
  <si>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</si>
  <si>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</si>
  <si>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</si>
  <si>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</si>
  <si>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</si>
  <si>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</si>
  <si>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</si>
  <si>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</si>
  <si>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</si>
  <si>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</si>
  <si>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</si>
  <si>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</si>
  <si>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</si>
  <si>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</si>
  <si>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</si>
  <si>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</si>
  <si>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</si>
  <si>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</si>
  <si>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</si>
  <si>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</si>
  <si>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</si>
  <si>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</si>
  <si>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</si>
  <si>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</si>
  <si>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</si>
  <si>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</si>
  <si>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</si>
  <si>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</si>
  <si>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</si>
  <si>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</si>
  <si>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</si>
  <si>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</si>
  <si>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</si>
  <si>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</si>
  <si>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</si>
  <si>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</si>
  <si>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</si>
  <si>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</si>
  <si>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</si>
  <si>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</si>
  <si>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</si>
  <si>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</si>
  <si>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</si>
  <si>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</si>
  <si>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</si>
  <si>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</si>
  <si>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</si>
  <si>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</si>
  <si>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</si>
  <si>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</si>
  <si>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</si>
  <si>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</si>
  <si>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</si>
  <si>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</si>
  <si>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</si>
  <si>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</si>
  <si>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</si>
  <si>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</si>
  <si>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</si>
  <si>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</si>
  <si>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</si>
  <si>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</si>
  <si>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</si>
  <si>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</si>
  <si>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</si>
  <si>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</si>
  <si>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</si>
  <si>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</si>
  <si>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</si>
  <si>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</si>
  <si>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</si>
  <si>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</si>
  <si>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</si>
  <si>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</si>
  <si>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</si>
  <si>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</si>
  <si>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</si>
  <si>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</si>
  <si>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</si>
  <si>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</si>
  <si>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</si>
  <si>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</si>
  <si>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</si>
  <si>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</si>
  <si>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</si>
  <si>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</si>
  <si>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</si>
  <si>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</si>
  <si>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</si>
  <si>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</si>
  <si>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</si>
  <si>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</si>
  <si>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</si>
  <si>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</si>
  <si>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</si>
  <si>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</si>
  <si>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</si>
  <si>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</si>
  <si>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</si>
  <si>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</si>
  <si>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</si>
  <si>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</si>
  <si>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</si>
  <si>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</si>
  <si>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</si>
  <si>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</si>
  <si>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</si>
  <si>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</si>
  <si>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</si>
  <si>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</si>
  <si>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</si>
  <si>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</si>
  <si>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</si>
  <si>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</si>
  <si>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</si>
  <si>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</si>
  <si>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</si>
  <si>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</si>
  <si>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</si>
  <si>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</si>
  <si>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</si>
  <si>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</si>
  <si>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</si>
  <si>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</si>
  <si>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</si>
  <si>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</si>
  <si>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</si>
  <si>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</si>
  <si>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</si>
  <si>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</si>
  <si>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</si>
  <si>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</si>
  <si>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</si>
  <si>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</si>
  <si>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</si>
  <si>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</si>
  <si>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</si>
  <si>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</si>
  <si>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</si>
  <si>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</si>
  <si>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</si>
  <si>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</si>
  <si>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</si>
  <si>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</si>
  <si>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</si>
  <si>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</si>
  <si>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</si>
  <si>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</si>
  <si>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</si>
  <si>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</si>
  <si>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</si>
  <si>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</si>
  <si>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</si>
  <si>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</si>
  <si>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</si>
  <si>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</si>
  <si>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</si>
  <si>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</si>
  <si>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</si>
  <si>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</si>
  <si>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</si>
  <si>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</si>
  <si>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</si>
  <si>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</si>
  <si>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</si>
  <si>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</si>
  <si>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</si>
  <si>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</si>
  <si>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</si>
  <si>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</si>
  <si>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</si>
  <si>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</si>
  <si>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</si>
  <si>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</si>
  <si>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</si>
  <si>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</si>
  <si>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</si>
  <si>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</si>
  <si>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</si>
  <si>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</si>
  <si>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</si>
  <si>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</si>
  <si>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</si>
  <si>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</si>
  <si>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</si>
  <si>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</si>
  <si>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</si>
  <si>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</si>
  <si>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</si>
  <si>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</si>
  <si>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</si>
  <si>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</si>
  <si>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</si>
  <si>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</si>
  <si>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</si>
  <si>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</si>
  <si>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</si>
  <si>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</si>
  <si>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</si>
  <si>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</si>
  <si>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</si>
  <si>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</si>
  <si>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</si>
  <si>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</si>
  <si>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</si>
  <si>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</si>
  <si>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</si>
  <si>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</si>
  <si>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</si>
  <si>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</si>
  <si>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</si>
  <si>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</si>
  <si>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</si>
  <si>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</si>
  <si>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</si>
  <si>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</si>
  <si>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</si>
  <si>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</si>
  <si>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</si>
  <si>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</si>
  <si>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</si>
  <si>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</si>
  <si>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</si>
  <si>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</si>
  <si>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</si>
  <si>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</si>
  <si>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</si>
  <si>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</si>
  <si>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</si>
  <si>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</si>
  <si>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</si>
  <si>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</si>
  <si>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</si>
  <si>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</si>
  <si>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</si>
  <si>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</si>
  <si>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</si>
  <si>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</si>
  <si>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</si>
  <si>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</si>
  <si>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</si>
  <si>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</si>
  <si>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</si>
  <si>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</si>
  <si>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</si>
  <si>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</si>
  <si>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</si>
  <si>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</si>
  <si>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</si>
  <si>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</si>
  <si>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</si>
  <si>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</si>
  <si>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</si>
  <si>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</si>
  <si>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</si>
  <si>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</si>
  <si>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</si>
  <si>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</si>
  <si>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</si>
  <si>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</si>
  <si>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</si>
  <si>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</si>
  <si>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</si>
  <si>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</si>
  <si>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</si>
  <si>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</si>
  <si>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</si>
  <si>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</si>
  <si>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</si>
  <si>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</si>
  <si>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</si>
  <si>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</si>
  <si>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</si>
  <si>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</si>
  <si>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</si>
  <si>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</si>
  <si>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</si>
  <si>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</si>
  <si>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</si>
  <si>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</si>
  <si>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</si>
  <si>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</si>
  <si>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</si>
  <si>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</si>
  <si>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</si>
  <si>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</si>
  <si>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</si>
  <si>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</si>
  <si>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</si>
  <si>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</si>
  <si>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</si>
  <si>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</si>
  <si>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</si>
  <si>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</si>
  <si>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</si>
  <si>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</si>
  <si>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</si>
  <si>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</si>
  <si>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</si>
  <si>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</si>
  <si>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</si>
  <si>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</si>
  <si>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</si>
  <si>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</si>
  <si>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</si>
  <si>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</si>
  <si>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</si>
  <si>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</si>
  <si>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</si>
  <si>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</si>
  <si>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</si>
  <si>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</si>
  <si>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</si>
  <si>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</si>
  <si>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</si>
  <si>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</si>
  <si>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</si>
  <si>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</si>
  <si>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</si>
  <si>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</si>
  <si>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</si>
  <si>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</si>
  <si>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</si>
  <si>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</si>
  <si>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</si>
  <si>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</si>
  <si>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</si>
  <si>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</si>
  <si>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</si>
  <si>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</si>
  <si>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</si>
  <si>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</si>
  <si>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</si>
  <si>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</si>
  <si>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</si>
  <si>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</si>
  <si>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</si>
  <si>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</si>
  <si>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</si>
  <si>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</si>
  <si>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</si>
  <si>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</si>
  <si>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</si>
  <si>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</si>
  <si>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</si>
  <si>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</si>
  <si>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</si>
  <si>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</si>
  <si>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</si>
  <si>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</si>
  <si>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</si>
  <si>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</si>
  <si>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</si>
  <si>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</si>
  <si>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</si>
  <si>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</si>
  <si>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</si>
  <si>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</si>
  <si>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</si>
  <si>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</si>
  <si>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</si>
  <si>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</si>
  <si>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</si>
  <si>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</si>
  <si>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</si>
  <si>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</si>
  <si>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</si>
  <si>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</si>
  <si>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</si>
  <si>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</si>
  <si>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</si>
  <si>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</si>
  <si>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</si>
  <si>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</si>
  <si>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</si>
  <si>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</si>
  <si>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</si>
  <si>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</si>
  <si>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</si>
  <si>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</si>
  <si>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</si>
  <si>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</si>
  <si>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</si>
  <si>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</si>
  <si>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</si>
  <si>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</si>
  <si>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</si>
  <si>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</si>
  <si>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</si>
  <si>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</si>
  <si>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</si>
  <si>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</si>
  <si>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</si>
  <si>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</si>
  <si>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</si>
  <si>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</si>
  <si>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</si>
  <si>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</si>
  <si>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</si>
  <si>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</si>
  <si>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</si>
  <si>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</si>
  <si>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</si>
  <si>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</si>
  <si>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</si>
  <si>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</si>
  <si>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</si>
  <si>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</si>
  <si>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</si>
  <si>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</si>
  <si>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</si>
  <si>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</si>
  <si>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</si>
  <si>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</si>
  <si>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</si>
  <si>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</si>
  <si>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</si>
  <si>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</si>
  <si>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</si>
  <si>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</si>
  <si>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</si>
  <si>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</si>
  <si>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</si>
  <si>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</si>
  <si>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</si>
  <si>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</si>
  <si>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</si>
  <si>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</si>
  <si>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</si>
  <si>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</si>
  <si>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</si>
  <si>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</si>
  <si>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</si>
  <si>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</si>
  <si>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</si>
  <si>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</si>
  <si>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</si>
  <si>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</si>
  <si>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</si>
  <si>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</si>
  <si>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</si>
  <si>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</si>
  <si>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</si>
  <si>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</si>
  <si>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</si>
  <si>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</si>
  <si>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</si>
  <si>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</si>
  <si>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</si>
  <si>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</si>
  <si>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</si>
  <si>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</si>
  <si>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</si>
  <si>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</si>
  <si>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</si>
  <si>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Romita, Gto.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</si>
  <si>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</si>
  <si>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</si>
  <si>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</si>
  <si>
    <t>31111M250010000 PRESIDENTE</t>
  </si>
  <si>
    <t>31111M250020000 SINDICATURA</t>
  </si>
  <si>
    <t>31111M250020100 JUZGADO ADMINISTRATIVO</t>
  </si>
  <si>
    <t>31111M250020200 CONTRALORIA MUNICIPAL</t>
  </si>
  <si>
    <t>31111M250020300 DESARROLLO ECONOMICO</t>
  </si>
  <si>
    <t>31111M250030000 REGIDURIA</t>
  </si>
  <si>
    <t>31111M250040000 TESORERIA MUNICIPAL</t>
  </si>
  <si>
    <t>31111M250040100 DIR CATASTRO E IMPUESTOS</t>
  </si>
  <si>
    <t>31111M250040200 DIR ADQUISICIONES Y CONT</t>
  </si>
  <si>
    <t>31111M250040300 DIR DESARROLLO INSTITUCIONAL</t>
  </si>
  <si>
    <t>31111M250040400 ADMINISTRACION PRESIDENCIA MUNICIPAL</t>
  </si>
  <si>
    <t>31111M250050000 SECRETARIA DEL H. AYUNTAMIENTO</t>
  </si>
  <si>
    <t>31111M250050100 DIRECCION JURIDICA</t>
  </si>
  <si>
    <t>31111M250050200 DIR COMUNICACION SOCIAL</t>
  </si>
  <si>
    <t>31111M250050300 COOR VERIFICACION SANITARIA</t>
  </si>
  <si>
    <t>31111M250050400 UNIDAD DE ACCESO A LA INFORMACION</t>
  </si>
  <si>
    <t>31111M250050500 DIR PROTECCION CIVIL</t>
  </si>
  <si>
    <t>31111M250050600 DIR FISCALIZACION</t>
  </si>
  <si>
    <t>31111M250050700 COORDINACION PLAZAS Y MERCADOS</t>
  </si>
  <si>
    <t>31111M250050800 PROCURADURIA PROTECCION NIÑA Y ADOLECENT</t>
  </si>
  <si>
    <t>31111M250060000 SERVICIOS PUBLICOS MUNICIPALES</t>
  </si>
  <si>
    <t>31111M250060100 COORD ALUMBRADO PUBLICO</t>
  </si>
  <si>
    <t>31111M250060200 COORD EVENTOS ESPECIALES</t>
  </si>
  <si>
    <t>31111M250060300 COORD RASTRO MUNICIPAL</t>
  </si>
  <si>
    <t>31111M250060400 COORD PARQUES Y JARDINES</t>
  </si>
  <si>
    <t>31111M250060500 COORD LIMPIA</t>
  </si>
  <si>
    <t>31111M250060600 COORD PANTEONES</t>
  </si>
  <si>
    <t>31111M250060700 COORD BACHEO</t>
  </si>
  <si>
    <t>31111M250070000 DESARROLLO SOCIAL</t>
  </si>
  <si>
    <t>31111M250070100 INSTITUTO MUNICIPAL</t>
  </si>
  <si>
    <t>31111M250070200 DEPARTAMENTO ATENCION A MIGRANTES</t>
  </si>
  <si>
    <t>31111M250080000 SECRETARIA PARTICULAR</t>
  </si>
  <si>
    <t>31111M250080100 DIR INFORMATICA (SISTEMAS)</t>
  </si>
  <si>
    <t>31111M250090000 DIRECCION DE EDUCACION</t>
  </si>
  <si>
    <t>31111M250100000 CASA DE LA CULTURA</t>
  </si>
  <si>
    <t>31111M250100100 DEPARTAMENTO DE TURISMO</t>
  </si>
  <si>
    <t>31111M250110000 COMISION MUNICIPAL DEL DEPORTE</t>
  </si>
  <si>
    <t>31111M250120000 OBRAS PUBLICAS</t>
  </si>
  <si>
    <t>31111M250120100 DIRECCION DE PLANEACION</t>
  </si>
  <si>
    <t>31111M250130000 DESARROLLO URBANO Y</t>
  </si>
  <si>
    <t>31111M250140000 DESARR RURAL Y AGROP</t>
  </si>
  <si>
    <t>31111M250150000 GESTION COMUNITARIA</t>
  </si>
  <si>
    <t>31111M250160000 SEGURIDAD PUBLICA</t>
  </si>
  <si>
    <t>31111M250160100 DEPARTAMENTO TRANSITO Y VIALIDAD</t>
  </si>
  <si>
    <t>31111M250900100 DESARROLLO INTEGRAL DE LA FAMILIA MPAL</t>
  </si>
  <si>
    <t>2024 (d)</t>
  </si>
  <si>
    <t>31 de diciembre de 2023 (e)</t>
  </si>
  <si>
    <t>Al 31 de Diciembre de 2023 y al 30 de Septiembre de 2024 (b)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</si>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</sst>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/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  <cellStyle name="Normal 2 3" xfId="7" xr:uid="{00000000-0005-0000-0000-000005000000}"/>
    <cellStyle name="Normal 3" xfId="6" xr:uid="{00000000-0005-0000-0000-000006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A42" zoomScale="75" zoomScaleNormal="75" workbookViewId="0">
      <selection activeCell="E70" sqref="E70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70" t="s">
        <v>0</v>
      </c>
      <c r="B1" s="171"/>
      <c r="C1" s="171"/>
      <c r="D1" s="171"/>
      <c r="E1" s="171"/>
      <c r="F1" s="172"/>
    </row>
    <row r="2" spans="1:6" ht="15" customHeight="1" x14ac:dyDescent="0.3">
      <c r="A2" s="110" t="s">
        <v>582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633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631</v>
      </c>
      <c r="C6" s="1" t="s">
        <v>632</v>
      </c>
      <c r="D6" s="42" t="s">
        <v>4</v>
      </c>
      <c r="E6" s="41" t="s">
        <v>631</v>
      </c>
      <c r="F6" s="1" t="s">
        <v>632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9356535</v>
      </c>
      <c r="C9" s="47">
        <f>SUM(C10:C16)</f>
        <v>44103168</v>
      </c>
      <c r="D9" s="46" t="s">
        <v>10</v>
      </c>
      <c r="E9" s="47">
        <f>SUM(E10:E18)</f>
        <v>70511627</v>
      </c>
      <c r="F9" s="47">
        <f>SUM(F10:F18)</f>
        <v>43810821</v>
      </c>
    </row>
    <row r="10" spans="1:6" x14ac:dyDescent="0.3">
      <c r="A10" s="48" t="s">
        <v>11</v>
      </c>
      <c r="B10" s="160">
        <v>0</v>
      </c>
      <c r="C10" s="160">
        <v>0</v>
      </c>
      <c r="D10" s="48" t="s">
        <v>12</v>
      </c>
      <c r="E10" s="160">
        <v>-3473</v>
      </c>
      <c r="F10" s="160">
        <v>1287300</v>
      </c>
    </row>
    <row r="11" spans="1:6" x14ac:dyDescent="0.3">
      <c r="A11" s="48" t="s">
        <v>13</v>
      </c>
      <c r="B11" s="160">
        <v>5734351</v>
      </c>
      <c r="C11" s="160">
        <v>29164214</v>
      </c>
      <c r="D11" s="48" t="s">
        <v>14</v>
      </c>
      <c r="E11" s="160">
        <v>23893792</v>
      </c>
      <c r="F11" s="160">
        <v>8453676</v>
      </c>
    </row>
    <row r="12" spans="1:6" x14ac:dyDescent="0.3">
      <c r="A12" s="48" t="s">
        <v>15</v>
      </c>
      <c r="B12" s="160">
        <v>0</v>
      </c>
      <c r="C12" s="160">
        <v>0</v>
      </c>
      <c r="D12" s="48" t="s">
        <v>16</v>
      </c>
      <c r="E12" s="160">
        <v>11804517</v>
      </c>
      <c r="F12" s="160">
        <v>5849109</v>
      </c>
    </row>
    <row r="13" spans="1:6" x14ac:dyDescent="0.3">
      <c r="A13" s="48" t="s">
        <v>17</v>
      </c>
      <c r="B13" s="160">
        <v>3622184</v>
      </c>
      <c r="C13" s="160">
        <v>14938954</v>
      </c>
      <c r="D13" s="48" t="s">
        <v>18</v>
      </c>
      <c r="E13" s="160">
        <v>0</v>
      </c>
      <c r="F13" s="160">
        <v>0</v>
      </c>
    </row>
    <row r="14" spans="1:6" x14ac:dyDescent="0.3">
      <c r="A14" s="48" t="s">
        <v>19</v>
      </c>
      <c r="B14" s="160">
        <v>0</v>
      </c>
      <c r="C14" s="160">
        <v>0</v>
      </c>
      <c r="D14" s="48" t="s">
        <v>20</v>
      </c>
      <c r="E14" s="160">
        <v>0</v>
      </c>
      <c r="F14" s="160">
        <v>-234570</v>
      </c>
    </row>
    <row r="15" spans="1:6" x14ac:dyDescent="0.3">
      <c r="A15" s="48" t="s">
        <v>21</v>
      </c>
      <c r="B15" s="160">
        <v>0</v>
      </c>
      <c r="C15" s="160">
        <v>0</v>
      </c>
      <c r="D15" s="48" t="s">
        <v>22</v>
      </c>
      <c r="E15" s="160">
        <v>0</v>
      </c>
      <c r="F15" s="160">
        <v>0</v>
      </c>
    </row>
    <row r="16" spans="1:6" x14ac:dyDescent="0.3">
      <c r="A16" s="48" t="s">
        <v>23</v>
      </c>
      <c r="B16" s="160">
        <v>0</v>
      </c>
      <c r="C16" s="160">
        <v>0</v>
      </c>
      <c r="D16" s="48" t="s">
        <v>24</v>
      </c>
      <c r="E16" s="160">
        <v>17339352</v>
      </c>
      <c r="F16" s="160">
        <v>13405856</v>
      </c>
    </row>
    <row r="17" spans="1:6" x14ac:dyDescent="0.3">
      <c r="A17" s="46" t="s">
        <v>25</v>
      </c>
      <c r="B17" s="47">
        <f>SUM(B18:B24)</f>
        <v>23970577</v>
      </c>
      <c r="C17" s="47">
        <f>SUM(C18:C24)</f>
        <v>53450416</v>
      </c>
      <c r="D17" s="48" t="s">
        <v>26</v>
      </c>
      <c r="E17" s="160">
        <v>0</v>
      </c>
      <c r="F17" s="160">
        <v>0</v>
      </c>
    </row>
    <row r="18" spans="1:6" x14ac:dyDescent="0.3">
      <c r="A18" s="48" t="s">
        <v>27</v>
      </c>
      <c r="B18" s="160">
        <v>0</v>
      </c>
      <c r="C18" s="160">
        <v>0</v>
      </c>
      <c r="D18" s="48" t="s">
        <v>28</v>
      </c>
      <c r="E18" s="160">
        <v>17477439</v>
      </c>
      <c r="F18" s="160">
        <v>15049450</v>
      </c>
    </row>
    <row r="19" spans="1:6" x14ac:dyDescent="0.3">
      <c r="A19" s="48" t="s">
        <v>29</v>
      </c>
      <c r="B19" s="160">
        <v>1358568</v>
      </c>
      <c r="C19" s="160">
        <v>41745231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3">
      <c r="A20" s="48" t="s">
        <v>31</v>
      </c>
      <c r="B20" s="160">
        <v>2680451</v>
      </c>
      <c r="C20" s="160">
        <v>80494</v>
      </c>
      <c r="D20" s="48" t="s">
        <v>32</v>
      </c>
      <c r="E20" s="47">
        <v>0</v>
      </c>
      <c r="F20" s="47">
        <v>0</v>
      </c>
    </row>
    <row r="21" spans="1:6" x14ac:dyDescent="0.3">
      <c r="A21" s="48" t="s">
        <v>33</v>
      </c>
      <c r="B21" s="160">
        <v>0</v>
      </c>
      <c r="C21" s="160">
        <v>0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160">
        <v>0</v>
      </c>
      <c r="C22" s="160">
        <v>0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160">
        <v>0</v>
      </c>
      <c r="C23" s="160">
        <v>0</v>
      </c>
      <c r="D23" s="46" t="s">
        <v>38</v>
      </c>
      <c r="E23" s="47">
        <f>E24+E25</f>
        <v>-15583333</v>
      </c>
      <c r="F23" s="47">
        <f>F24+F25</f>
        <v>-11000000</v>
      </c>
    </row>
    <row r="24" spans="1:6" x14ac:dyDescent="0.3">
      <c r="A24" s="48" t="s">
        <v>39</v>
      </c>
      <c r="B24" s="160">
        <v>19931558</v>
      </c>
      <c r="C24" s="160">
        <v>11624691</v>
      </c>
      <c r="D24" s="48" t="s">
        <v>40</v>
      </c>
      <c r="E24" s="160">
        <v>-15583333</v>
      </c>
      <c r="F24" s="160">
        <v>-11000000</v>
      </c>
    </row>
    <row r="25" spans="1:6" x14ac:dyDescent="0.3">
      <c r="A25" s="46" t="s">
        <v>41</v>
      </c>
      <c r="B25" s="47">
        <f>SUM(B26:B30)</f>
        <v>34525403</v>
      </c>
      <c r="C25" s="47">
        <f>SUM(C26:C30)</f>
        <v>22283569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160">
        <v>29779603</v>
      </c>
      <c r="C26" s="160">
        <v>7225341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160">
        <v>0</v>
      </c>
      <c r="C27" s="160">
        <v>0</v>
      </c>
      <c r="D27" s="46" t="s">
        <v>46</v>
      </c>
      <c r="E27" s="47">
        <f>SUM(E28:E30)</f>
        <v>5500000</v>
      </c>
      <c r="F27" s="47">
        <f>SUM(F28:F30)</f>
        <v>5500000</v>
      </c>
    </row>
    <row r="28" spans="1:6" x14ac:dyDescent="0.3">
      <c r="A28" s="48" t="s">
        <v>47</v>
      </c>
      <c r="B28" s="160">
        <v>0</v>
      </c>
      <c r="C28" s="160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160">
        <v>4745800</v>
      </c>
      <c r="C29" s="160">
        <v>15058228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160">
        <v>5500000</v>
      </c>
      <c r="F30" s="160">
        <v>5500000</v>
      </c>
    </row>
    <row r="31" spans="1:6" x14ac:dyDescent="0.3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B9+B17+B25+B31+B37+B38+B41</f>
        <v>67852515</v>
      </c>
      <c r="C47" s="4">
        <f>C9+C17+C25+C31+C37+C38+C41</f>
        <v>119837153</v>
      </c>
      <c r="D47" s="2" t="s">
        <v>84</v>
      </c>
      <c r="E47" s="4">
        <f>E9+E19+E23+E26+E27+E31+E38+E42</f>
        <v>60428294</v>
      </c>
      <c r="F47" s="4">
        <f>F9+F19+F23+F26+F27+F31+F38+F42</f>
        <v>38310821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160">
        <v>748231485</v>
      </c>
      <c r="C52" s="160">
        <v>625084716</v>
      </c>
      <c r="D52" s="46" t="s">
        <v>92</v>
      </c>
      <c r="E52" s="160">
        <v>11000000</v>
      </c>
      <c r="F52" s="160">
        <v>11000000</v>
      </c>
    </row>
    <row r="53" spans="1:6" x14ac:dyDescent="0.3">
      <c r="A53" s="46" t="s">
        <v>93</v>
      </c>
      <c r="B53" s="160">
        <v>27925097</v>
      </c>
      <c r="C53" s="160">
        <v>27477674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160">
        <v>708356</v>
      </c>
      <c r="C54" s="160">
        <v>708356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160">
        <v>-18256553</v>
      </c>
      <c r="C55" s="160">
        <v>-18796530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160">
        <v>0</v>
      </c>
      <c r="C56" s="160">
        <v>273087</v>
      </c>
      <c r="D56" s="45"/>
      <c r="E56" s="49"/>
      <c r="F56" s="49"/>
    </row>
    <row r="57" spans="1:6" x14ac:dyDescent="0.3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11000000</v>
      </c>
      <c r="F57" s="4">
        <f>SUM(F50:F55)</f>
        <v>11000000</v>
      </c>
    </row>
    <row r="58" spans="1:6" x14ac:dyDescent="0.3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3">
      <c r="A59" s="45"/>
      <c r="B59" s="49"/>
      <c r="C59" s="49"/>
      <c r="D59" s="2" t="s">
        <v>103</v>
      </c>
      <c r="E59" s="4">
        <f>E47+E57</f>
        <v>71428294</v>
      </c>
      <c r="F59" s="4">
        <f>F47+F57</f>
        <v>49310821</v>
      </c>
    </row>
    <row r="60" spans="1:6" x14ac:dyDescent="0.3">
      <c r="A60" s="3" t="s">
        <v>104</v>
      </c>
      <c r="B60" s="4">
        <f>SUM(B50:B58)</f>
        <v>758608385</v>
      </c>
      <c r="C60" s="4">
        <f>SUM(C50:C58)</f>
        <v>634747303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826460900</v>
      </c>
      <c r="C62" s="4">
        <f>SUM(C47+C60)</f>
        <v>754584456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79524688</v>
      </c>
      <c r="F63" s="47">
        <f>SUM(F64:F66)</f>
        <v>72193200</v>
      </c>
    </row>
    <row r="64" spans="1:6" x14ac:dyDescent="0.3">
      <c r="A64" s="45"/>
      <c r="B64" s="45"/>
      <c r="C64" s="45"/>
      <c r="D64" s="46" t="s">
        <v>108</v>
      </c>
      <c r="E64" s="160">
        <v>72187659</v>
      </c>
      <c r="F64" s="160">
        <v>72193200</v>
      </c>
    </row>
    <row r="65" spans="1:6" x14ac:dyDescent="0.3">
      <c r="A65" s="45"/>
      <c r="B65" s="45"/>
      <c r="C65" s="45"/>
      <c r="D65" s="50" t="s">
        <v>109</v>
      </c>
      <c r="E65" s="160">
        <v>7337029</v>
      </c>
      <c r="F65" s="47">
        <v>0</v>
      </c>
    </row>
    <row r="66" spans="1:6" x14ac:dyDescent="0.3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675507918</v>
      </c>
      <c r="F68" s="47">
        <f>SUM(F69:F73)</f>
        <v>633080435</v>
      </c>
    </row>
    <row r="69" spans="1:6" x14ac:dyDescent="0.3">
      <c r="A69" s="53"/>
      <c r="B69" s="45"/>
      <c r="C69" s="45"/>
      <c r="D69" s="46" t="s">
        <v>112</v>
      </c>
      <c r="E69" s="160">
        <v>34388614</v>
      </c>
      <c r="F69" s="160">
        <v>117583111</v>
      </c>
    </row>
    <row r="70" spans="1:6" x14ac:dyDescent="0.3">
      <c r="A70" s="53"/>
      <c r="B70" s="45"/>
      <c r="C70" s="45"/>
      <c r="D70" s="46" t="s">
        <v>113</v>
      </c>
      <c r="E70" s="160">
        <f>641119303+1</f>
        <v>641119304</v>
      </c>
      <c r="F70" s="160">
        <v>515497324</v>
      </c>
    </row>
    <row r="71" spans="1:6" x14ac:dyDescent="0.3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755032606</v>
      </c>
      <c r="F79" s="4">
        <f>F63+F68+F75</f>
        <v>705273635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826460900</v>
      </c>
      <c r="F81" s="4">
        <f>F59+F79</f>
        <v>754584456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E9:F45 B9:C62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59:C62 E19:F23 E25:F29 E31:F51 E53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topLeftCell="A5" zoomScale="75" zoomScaleNormal="75" workbookViewId="0">
      <selection activeCell="B22" sqref="B22:G22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9" t="s">
        <v>440</v>
      </c>
      <c r="B1" s="171"/>
      <c r="C1" s="171"/>
      <c r="D1" s="171"/>
      <c r="E1" s="171"/>
      <c r="F1" s="171"/>
      <c r="G1" s="172"/>
    </row>
    <row r="2" spans="1:7" x14ac:dyDescent="0.3">
      <c r="A2" s="191" t="str">
        <f>'Formato 1'!A2</f>
        <v>Municipio de Romita, Gto.</v>
      </c>
      <c r="B2" s="192"/>
      <c r="C2" s="192"/>
      <c r="D2" s="192"/>
      <c r="E2" s="192"/>
      <c r="F2" s="192"/>
      <c r="G2" s="193"/>
    </row>
    <row r="3" spans="1:7" x14ac:dyDescent="0.3">
      <c r="A3" s="188" t="s">
        <v>441</v>
      </c>
      <c r="B3" s="189"/>
      <c r="C3" s="189"/>
      <c r="D3" s="189"/>
      <c r="E3" s="189"/>
      <c r="F3" s="189"/>
      <c r="G3" s="190"/>
    </row>
    <row r="4" spans="1:7" x14ac:dyDescent="0.3">
      <c r="A4" s="188" t="s">
        <v>2</v>
      </c>
      <c r="B4" s="189"/>
      <c r="C4" s="189"/>
      <c r="D4" s="189"/>
      <c r="E4" s="189"/>
      <c r="F4" s="189"/>
      <c r="G4" s="190"/>
    </row>
    <row r="5" spans="1:7" x14ac:dyDescent="0.3">
      <c r="A5" s="182" t="s">
        <v>442</v>
      </c>
      <c r="B5" s="183"/>
      <c r="C5" s="183"/>
      <c r="D5" s="183"/>
      <c r="E5" s="183"/>
      <c r="F5" s="183"/>
      <c r="G5" s="184"/>
    </row>
    <row r="6" spans="1:7" ht="28.8" x14ac:dyDescent="0.3">
      <c r="A6" s="139" t="s">
        <v>443</v>
      </c>
      <c r="B6" s="7" t="s">
        <v>444</v>
      </c>
      <c r="C6" s="33">
        <v>2025</v>
      </c>
      <c r="D6" s="33">
        <v>2026</v>
      </c>
      <c r="E6" s="33">
        <v>2027</v>
      </c>
      <c r="F6" s="33">
        <v>2028</v>
      </c>
      <c r="G6" s="33">
        <v>2029</v>
      </c>
    </row>
    <row r="7" spans="1:7" ht="15.75" customHeight="1" x14ac:dyDescent="0.3">
      <c r="A7" s="26" t="s">
        <v>445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446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447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448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449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450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451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452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453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454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455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58" t="s">
        <v>456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457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458</v>
      </c>
      <c r="B20" s="75"/>
      <c r="C20" s="75"/>
      <c r="D20" s="75"/>
      <c r="E20" s="75"/>
      <c r="F20" s="75"/>
      <c r="G20" s="75"/>
    </row>
    <row r="21" spans="1:7" x14ac:dyDescent="0.3">
      <c r="A21" s="3" t="s">
        <v>459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460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58" t="s">
        <v>461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462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463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464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458</v>
      </c>
      <c r="B27" s="76"/>
      <c r="C27" s="76"/>
      <c r="D27" s="76"/>
      <c r="E27" s="76"/>
      <c r="F27" s="76"/>
      <c r="G27" s="76"/>
    </row>
    <row r="28" spans="1:7" x14ac:dyDescent="0.3">
      <c r="A28" s="3" t="s">
        <v>465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466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458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467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292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468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469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21 B23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21 B24:G31 B23:F2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topLeftCell="A5" zoomScale="75" zoomScaleNormal="75" workbookViewId="0">
      <selection activeCell="B19" sqref="B19:G27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9" t="s">
        <v>470</v>
      </c>
      <c r="B1" s="171"/>
      <c r="C1" s="171"/>
      <c r="D1" s="171"/>
      <c r="E1" s="171"/>
      <c r="F1" s="171"/>
      <c r="G1" s="172"/>
    </row>
    <row r="2" spans="1:7" x14ac:dyDescent="0.3">
      <c r="A2" s="191" t="str">
        <f>'Formato 1'!A2</f>
        <v>Municipio de Romita, Gto.</v>
      </c>
      <c r="B2" s="192"/>
      <c r="C2" s="192"/>
      <c r="D2" s="192"/>
      <c r="E2" s="192"/>
      <c r="F2" s="192"/>
      <c r="G2" s="193"/>
    </row>
    <row r="3" spans="1:7" x14ac:dyDescent="0.3">
      <c r="A3" s="188" t="s">
        <v>471</v>
      </c>
      <c r="B3" s="189"/>
      <c r="C3" s="189"/>
      <c r="D3" s="189"/>
      <c r="E3" s="189"/>
      <c r="F3" s="189"/>
      <c r="G3" s="190"/>
    </row>
    <row r="4" spans="1:7" x14ac:dyDescent="0.3">
      <c r="A4" s="188" t="s">
        <v>2</v>
      </c>
      <c r="B4" s="189"/>
      <c r="C4" s="189"/>
      <c r="D4" s="189"/>
      <c r="E4" s="189"/>
      <c r="F4" s="189"/>
      <c r="G4" s="190"/>
    </row>
    <row r="5" spans="1:7" x14ac:dyDescent="0.3">
      <c r="A5" s="182" t="s">
        <v>442</v>
      </c>
      <c r="B5" s="183"/>
      <c r="C5" s="183"/>
      <c r="D5" s="183"/>
      <c r="E5" s="183"/>
      <c r="F5" s="183"/>
      <c r="G5" s="184"/>
    </row>
    <row r="6" spans="1:7" ht="28.8" x14ac:dyDescent="0.3">
      <c r="A6" s="139" t="s">
        <v>443</v>
      </c>
      <c r="B6" s="7" t="s">
        <v>444</v>
      </c>
      <c r="C6" s="33">
        <v>2025</v>
      </c>
      <c r="D6" s="33">
        <v>2026</v>
      </c>
      <c r="E6" s="33">
        <v>2027</v>
      </c>
      <c r="F6" s="33">
        <v>2028</v>
      </c>
      <c r="G6" s="33">
        <v>2029</v>
      </c>
    </row>
    <row r="7" spans="1:7" ht="15.75" customHeight="1" x14ac:dyDescent="0.3">
      <c r="A7" s="26" t="s">
        <v>472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473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474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476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477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478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479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480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481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482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3">
      <c r="A19" s="58" t="s">
        <v>473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474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3">
      <c r="A21" s="58" t="s">
        <v>475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58" t="s">
        <v>476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59" t="s">
        <v>477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59" t="s">
        <v>478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59" t="s">
        <v>479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59" t="s">
        <v>483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59" t="s">
        <v>481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3">
      <c r="A28" s="45" t="s">
        <v>458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484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18 B2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8:G28 B18:G18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topLeftCell="A3" zoomScale="75" zoomScaleNormal="75" workbookViewId="0">
      <selection activeCell="G22" sqref="G22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9" t="s">
        <v>485</v>
      </c>
      <c r="B1" s="171"/>
      <c r="C1" s="171"/>
      <c r="D1" s="171"/>
      <c r="E1" s="171"/>
      <c r="F1" s="171"/>
      <c r="G1" s="172"/>
    </row>
    <row r="2" spans="1:7" x14ac:dyDescent="0.3">
      <c r="A2" s="191" t="str">
        <f>'Formato 1'!A2</f>
        <v>Municipio de Romita, Gto.</v>
      </c>
      <c r="B2" s="192"/>
      <c r="C2" s="192"/>
      <c r="D2" s="192"/>
      <c r="E2" s="192"/>
      <c r="F2" s="192"/>
      <c r="G2" s="193"/>
    </row>
    <row r="3" spans="1:7" x14ac:dyDescent="0.3">
      <c r="A3" s="188" t="s">
        <v>486</v>
      </c>
      <c r="B3" s="189"/>
      <c r="C3" s="189"/>
      <c r="D3" s="189"/>
      <c r="E3" s="189"/>
      <c r="F3" s="189"/>
      <c r="G3" s="190"/>
    </row>
    <row r="4" spans="1:7" x14ac:dyDescent="0.3">
      <c r="A4" s="188" t="s">
        <v>2</v>
      </c>
      <c r="B4" s="189"/>
      <c r="C4" s="189"/>
      <c r="D4" s="189"/>
      <c r="E4" s="189"/>
      <c r="F4" s="189"/>
      <c r="G4" s="190"/>
    </row>
    <row r="5" spans="1:7" ht="28.8" x14ac:dyDescent="0.3">
      <c r="A5" s="139" t="s">
        <v>487</v>
      </c>
      <c r="B5" s="7" t="s">
        <v>488</v>
      </c>
      <c r="C5" s="33" t="s">
        <v>489</v>
      </c>
      <c r="D5" s="33" t="s">
        <v>490</v>
      </c>
      <c r="E5" s="33" t="s">
        <v>491</v>
      </c>
      <c r="F5" s="33" t="s">
        <v>492</v>
      </c>
      <c r="G5" s="33" t="s">
        <v>493</v>
      </c>
    </row>
    <row r="6" spans="1:7" ht="15.75" customHeight="1" x14ac:dyDescent="0.3">
      <c r="A6" s="26" t="s">
        <v>494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446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447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448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449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450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451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452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453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454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455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456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92" t="s">
        <v>457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495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460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5">
        <v>0</v>
      </c>
    </row>
    <row r="22" spans="1:7" x14ac:dyDescent="0.3">
      <c r="A22" s="58" t="s">
        <v>461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5">
        <v>0</v>
      </c>
    </row>
    <row r="23" spans="1:7" x14ac:dyDescent="0.3">
      <c r="A23" s="58" t="s">
        <v>462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463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464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496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290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497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292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468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294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469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498</v>
      </c>
    </row>
    <row r="39" spans="1:7" x14ac:dyDescent="0.3">
      <c r="A39" t="s">
        <v>499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F30 G20 G23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7:F14 B15:F15 B16:F16 B23:G30 B21:F21 B22:F22 B17:F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tabSelected="1" zoomScale="75" zoomScaleNormal="75" workbookViewId="0">
      <selection activeCell="G19" sqref="G19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9" t="s">
        <v>500</v>
      </c>
      <c r="B1" s="171"/>
      <c r="C1" s="171"/>
      <c r="D1" s="171"/>
      <c r="E1" s="171"/>
      <c r="F1" s="171"/>
      <c r="G1" s="172"/>
    </row>
    <row r="2" spans="1:7" x14ac:dyDescent="0.3">
      <c r="A2" s="191" t="str">
        <f>'Formato 1'!A2</f>
        <v>Municipio de Romita, Gto.</v>
      </c>
      <c r="B2" s="192"/>
      <c r="C2" s="192"/>
      <c r="D2" s="192"/>
      <c r="E2" s="192"/>
      <c r="F2" s="192"/>
      <c r="G2" s="193"/>
    </row>
    <row r="3" spans="1:7" x14ac:dyDescent="0.3">
      <c r="A3" s="188" t="s">
        <v>501</v>
      </c>
      <c r="B3" s="189"/>
      <c r="C3" s="189"/>
      <c r="D3" s="189"/>
      <c r="E3" s="189"/>
      <c r="F3" s="189"/>
      <c r="G3" s="190"/>
    </row>
    <row r="4" spans="1:7" x14ac:dyDescent="0.3">
      <c r="A4" s="188" t="s">
        <v>2</v>
      </c>
      <c r="B4" s="189"/>
      <c r="C4" s="189"/>
      <c r="D4" s="189"/>
      <c r="E4" s="189"/>
      <c r="F4" s="189"/>
      <c r="G4" s="190"/>
    </row>
    <row r="5" spans="1:7" ht="28.8" x14ac:dyDescent="0.3">
      <c r="A5" s="139" t="s">
        <v>487</v>
      </c>
      <c r="B5" s="7" t="s">
        <v>488</v>
      </c>
      <c r="C5" s="33" t="s">
        <v>489</v>
      </c>
      <c r="D5" s="33" t="s">
        <v>490</v>
      </c>
      <c r="E5" s="33" t="s">
        <v>491</v>
      </c>
      <c r="F5" s="33" t="s">
        <v>492</v>
      </c>
      <c r="G5" s="33" t="s">
        <v>493</v>
      </c>
    </row>
    <row r="6" spans="1:7" ht="15.75" customHeight="1" x14ac:dyDescent="0.3">
      <c r="A6" s="26" t="s">
        <v>472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473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474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475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477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478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479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480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481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482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3">
      <c r="A18" s="58" t="s">
        <v>473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5">
        <v>0</v>
      </c>
    </row>
    <row r="19" spans="1:7" x14ac:dyDescent="0.3">
      <c r="A19" s="58" t="s">
        <v>474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5">
        <v>0</v>
      </c>
    </row>
    <row r="20" spans="1:7" x14ac:dyDescent="0.3">
      <c r="A20" s="58" t="s">
        <v>475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5">
        <v>0</v>
      </c>
    </row>
    <row r="21" spans="1:7" x14ac:dyDescent="0.3">
      <c r="A21" s="58" t="s">
        <v>476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5">
        <v>0</v>
      </c>
    </row>
    <row r="22" spans="1:7" x14ac:dyDescent="0.3">
      <c r="A22" s="59" t="s">
        <v>477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5">
        <v>0</v>
      </c>
    </row>
    <row r="23" spans="1:7" x14ac:dyDescent="0.3">
      <c r="A23" s="59" t="s">
        <v>478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5">
        <v>0</v>
      </c>
    </row>
    <row r="24" spans="1:7" x14ac:dyDescent="0.3">
      <c r="A24" s="59" t="s">
        <v>479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5">
        <v>0</v>
      </c>
    </row>
    <row r="25" spans="1:7" x14ac:dyDescent="0.3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5">
        <v>0</v>
      </c>
    </row>
    <row r="26" spans="1:7" x14ac:dyDescent="0.3">
      <c r="A26" s="59" t="s">
        <v>481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5">
        <v>0</v>
      </c>
    </row>
    <row r="27" spans="1:7" x14ac:dyDescent="0.3">
      <c r="A27" s="45" t="s">
        <v>458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484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502</v>
      </c>
    </row>
    <row r="32" spans="1:7" x14ac:dyDescent="0.3">
      <c r="A32" t="s">
        <v>503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F28 G17 G2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F13 B7:F7 B8:F8 B9:F9 B10:F10 B11:F11 B12:F12 B16:G17 B14:F14 B15:F15 B24:F24 B18:F18 B19:F19 B20:F20 B21:F21 B22:F22 B23:F23 B27:G28 B25:F25 B26:F2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topLeftCell="A37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79" t="s">
        <v>504</v>
      </c>
      <c r="B1" s="171"/>
      <c r="C1" s="171"/>
      <c r="D1" s="171"/>
      <c r="E1" s="171"/>
      <c r="F1" s="171"/>
    </row>
    <row r="2" spans="1:6" x14ac:dyDescent="0.3">
      <c r="A2" s="191" t="str">
        <f>'Formato 1'!A2</f>
        <v>Municipio de Romita, Gto.</v>
      </c>
      <c r="B2" s="192"/>
      <c r="C2" s="192"/>
      <c r="D2" s="192"/>
      <c r="E2" s="192"/>
      <c r="F2" s="193"/>
    </row>
    <row r="3" spans="1:6" x14ac:dyDescent="0.3">
      <c r="A3" s="188" t="s">
        <v>505</v>
      </c>
      <c r="B3" s="189"/>
      <c r="C3" s="189"/>
      <c r="D3" s="189"/>
      <c r="E3" s="189"/>
      <c r="F3" s="190"/>
    </row>
    <row r="4" spans="1:6" ht="28.8" x14ac:dyDescent="0.3">
      <c r="A4" s="139" t="s">
        <v>487</v>
      </c>
      <c r="B4" s="7" t="s">
        <v>506</v>
      </c>
      <c r="C4" s="33" t="s">
        <v>507</v>
      </c>
      <c r="D4" s="33" t="s">
        <v>508</v>
      </c>
      <c r="E4" s="33" t="s">
        <v>509</v>
      </c>
      <c r="F4" s="33" t="s">
        <v>510</v>
      </c>
    </row>
    <row r="5" spans="1:6" ht="15.75" customHeight="1" x14ac:dyDescent="0.3">
      <c r="A5" s="143" t="s">
        <v>511</v>
      </c>
      <c r="B5" s="148"/>
      <c r="C5" s="148"/>
      <c r="D5" s="148"/>
      <c r="E5" s="148"/>
      <c r="F5" s="148"/>
    </row>
    <row r="6" spans="1:6" x14ac:dyDescent="0.3">
      <c r="A6" s="146" t="s">
        <v>512</v>
      </c>
      <c r="B6" s="145"/>
      <c r="C6" s="145"/>
      <c r="D6" s="145"/>
      <c r="E6" s="145"/>
      <c r="F6" s="145"/>
    </row>
    <row r="7" spans="1:6" ht="15.75" customHeight="1" x14ac:dyDescent="0.3">
      <c r="A7" s="146" t="s">
        <v>513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514</v>
      </c>
      <c r="B9" s="145"/>
      <c r="C9" s="145"/>
      <c r="D9" s="145"/>
      <c r="E9" s="145"/>
      <c r="F9" s="145"/>
    </row>
    <row r="10" spans="1:6" x14ac:dyDescent="0.3">
      <c r="A10" s="146" t="s">
        <v>515</v>
      </c>
      <c r="B10" s="155"/>
      <c r="C10" s="155"/>
      <c r="D10" s="155"/>
      <c r="E10" s="155"/>
      <c r="F10" s="155"/>
    </row>
    <row r="11" spans="1:6" x14ac:dyDescent="0.3">
      <c r="A11" s="67" t="s">
        <v>516</v>
      </c>
      <c r="B11" s="155"/>
      <c r="C11" s="155"/>
      <c r="D11" s="155"/>
      <c r="E11" s="155"/>
      <c r="F11" s="155"/>
    </row>
    <row r="12" spans="1:6" x14ac:dyDescent="0.3">
      <c r="A12" s="67" t="s">
        <v>517</v>
      </c>
      <c r="B12" s="155"/>
      <c r="C12" s="155"/>
      <c r="D12" s="155"/>
      <c r="E12" s="155"/>
      <c r="F12" s="155"/>
    </row>
    <row r="13" spans="1:6" x14ac:dyDescent="0.3">
      <c r="A13" s="67" t="s">
        <v>518</v>
      </c>
      <c r="B13" s="155"/>
      <c r="C13" s="155"/>
      <c r="D13" s="155"/>
      <c r="E13" s="155"/>
      <c r="F13" s="155"/>
    </row>
    <row r="14" spans="1:6" x14ac:dyDescent="0.3">
      <c r="A14" s="146" t="s">
        <v>519</v>
      </c>
      <c r="B14" s="155"/>
      <c r="C14" s="155"/>
      <c r="D14" s="155"/>
      <c r="E14" s="155"/>
      <c r="F14" s="155"/>
    </row>
    <row r="15" spans="1:6" x14ac:dyDescent="0.3">
      <c r="A15" s="67" t="s">
        <v>516</v>
      </c>
      <c r="B15" s="155"/>
      <c r="C15" s="155"/>
      <c r="D15" s="155"/>
      <c r="E15" s="155"/>
      <c r="F15" s="155"/>
    </row>
    <row r="16" spans="1:6" x14ac:dyDescent="0.3">
      <c r="A16" s="67" t="s">
        <v>517</v>
      </c>
      <c r="B16" s="156"/>
      <c r="C16" s="156"/>
      <c r="D16" s="156"/>
      <c r="E16" s="156"/>
      <c r="F16" s="156"/>
    </row>
    <row r="17" spans="1:6" x14ac:dyDescent="0.3">
      <c r="A17" s="67" t="s">
        <v>518</v>
      </c>
      <c r="B17" s="157"/>
      <c r="C17" s="157"/>
      <c r="D17" s="157"/>
      <c r="E17" s="157"/>
      <c r="F17" s="157"/>
    </row>
    <row r="18" spans="1:6" x14ac:dyDescent="0.3">
      <c r="A18" s="146" t="s">
        <v>520</v>
      </c>
      <c r="B18" s="157"/>
      <c r="C18" s="157"/>
      <c r="D18" s="157"/>
      <c r="E18" s="157"/>
      <c r="F18" s="157"/>
    </row>
    <row r="19" spans="1:6" x14ac:dyDescent="0.3">
      <c r="A19" s="146" t="s">
        <v>521</v>
      </c>
      <c r="B19" s="157"/>
      <c r="C19" s="157"/>
      <c r="D19" s="157"/>
      <c r="E19" s="157"/>
      <c r="F19" s="157"/>
    </row>
    <row r="20" spans="1:6" x14ac:dyDescent="0.3">
      <c r="A20" s="146" t="s">
        <v>522</v>
      </c>
      <c r="B20" s="158"/>
      <c r="C20" s="158"/>
      <c r="D20" s="158"/>
      <c r="E20" s="158"/>
      <c r="F20" s="158"/>
    </row>
    <row r="21" spans="1:6" x14ac:dyDescent="0.3">
      <c r="A21" s="146" t="s">
        <v>523</v>
      </c>
      <c r="B21" s="158"/>
      <c r="C21" s="158"/>
      <c r="D21" s="158"/>
      <c r="E21" s="158"/>
      <c r="F21" s="158"/>
    </row>
    <row r="22" spans="1:6" x14ac:dyDescent="0.3">
      <c r="A22" s="146" t="s">
        <v>524</v>
      </c>
      <c r="B22" s="158"/>
      <c r="C22" s="158"/>
      <c r="D22" s="158"/>
      <c r="E22" s="158"/>
      <c r="F22" s="158"/>
    </row>
    <row r="23" spans="1:6" x14ac:dyDescent="0.3">
      <c r="A23" s="146" t="s">
        <v>525</v>
      </c>
      <c r="B23" s="158"/>
      <c r="C23" s="158"/>
      <c r="D23" s="158"/>
      <c r="E23" s="158"/>
      <c r="F23" s="158"/>
    </row>
    <row r="24" spans="1:6" x14ac:dyDescent="0.3">
      <c r="A24" s="146" t="s">
        <v>526</v>
      </c>
      <c r="B24" s="150"/>
      <c r="C24" s="150"/>
      <c r="D24" s="150"/>
      <c r="E24" s="150"/>
      <c r="F24" s="150"/>
    </row>
    <row r="25" spans="1:6" x14ac:dyDescent="0.3">
      <c r="A25" s="146" t="s">
        <v>527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528</v>
      </c>
      <c r="B27" s="149"/>
      <c r="C27" s="149"/>
      <c r="D27" s="149"/>
      <c r="E27" s="149"/>
      <c r="F27" s="149"/>
    </row>
    <row r="28" spans="1:6" x14ac:dyDescent="0.3">
      <c r="A28" s="146" t="s">
        <v>529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530</v>
      </c>
      <c r="B30" s="53"/>
      <c r="C30" s="53"/>
      <c r="D30" s="53"/>
      <c r="E30" s="53"/>
      <c r="F30" s="53"/>
    </row>
    <row r="31" spans="1:6" x14ac:dyDescent="0.3">
      <c r="A31" s="154" t="s">
        <v>515</v>
      </c>
      <c r="B31" s="91"/>
      <c r="C31" s="91"/>
      <c r="D31" s="91"/>
      <c r="E31" s="91"/>
      <c r="F31" s="91"/>
    </row>
    <row r="32" spans="1:6" x14ac:dyDescent="0.3">
      <c r="A32" s="154" t="s">
        <v>519</v>
      </c>
      <c r="B32" s="91"/>
      <c r="C32" s="91"/>
      <c r="D32" s="91"/>
      <c r="E32" s="91"/>
      <c r="F32" s="91"/>
    </row>
    <row r="33" spans="1:6" x14ac:dyDescent="0.3">
      <c r="A33" s="154" t="s">
        <v>531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532</v>
      </c>
      <c r="B35" s="53"/>
      <c r="C35" s="53"/>
      <c r="D35" s="53"/>
      <c r="E35" s="53"/>
      <c r="F35" s="53"/>
    </row>
    <row r="36" spans="1:6" x14ac:dyDescent="0.3">
      <c r="A36" s="154" t="s">
        <v>533</v>
      </c>
      <c r="B36" s="53"/>
      <c r="C36" s="53"/>
      <c r="D36" s="53"/>
      <c r="E36" s="53"/>
      <c r="F36" s="53"/>
    </row>
    <row r="37" spans="1:6" x14ac:dyDescent="0.3">
      <c r="A37" s="154" t="s">
        <v>534</v>
      </c>
      <c r="B37" s="53"/>
      <c r="C37" s="53"/>
      <c r="D37" s="53"/>
      <c r="E37" s="53"/>
      <c r="F37" s="53"/>
    </row>
    <row r="38" spans="1:6" x14ac:dyDescent="0.3">
      <c r="A38" s="154" t="s">
        <v>535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536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537</v>
      </c>
      <c r="B42" s="53"/>
      <c r="C42" s="53"/>
      <c r="D42" s="53"/>
      <c r="E42" s="53"/>
      <c r="F42" s="53"/>
    </row>
    <row r="43" spans="1:6" x14ac:dyDescent="0.3">
      <c r="A43" s="154" t="s">
        <v>538</v>
      </c>
      <c r="B43" s="91"/>
      <c r="C43" s="91"/>
      <c r="D43" s="91"/>
      <c r="E43" s="91"/>
      <c r="F43" s="91"/>
    </row>
    <row r="44" spans="1:6" x14ac:dyDescent="0.3">
      <c r="A44" s="154" t="s">
        <v>539</v>
      </c>
      <c r="B44" s="91"/>
      <c r="C44" s="91"/>
      <c r="D44" s="91"/>
      <c r="E44" s="91"/>
      <c r="F44" s="91"/>
    </row>
    <row r="45" spans="1:6" x14ac:dyDescent="0.3">
      <c r="A45" s="154" t="s">
        <v>540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541</v>
      </c>
      <c r="B47" s="53"/>
      <c r="C47" s="53"/>
      <c r="D47" s="53"/>
      <c r="E47" s="53"/>
      <c r="F47" s="53"/>
    </row>
    <row r="48" spans="1:6" x14ac:dyDescent="0.3">
      <c r="A48" s="154" t="s">
        <v>539</v>
      </c>
      <c r="B48" s="91"/>
      <c r="C48" s="91"/>
      <c r="D48" s="91"/>
      <c r="E48" s="91"/>
      <c r="F48" s="91"/>
    </row>
    <row r="49" spans="1:6" x14ac:dyDescent="0.3">
      <c r="A49" s="154" t="s">
        <v>540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542</v>
      </c>
      <c r="B51" s="53"/>
      <c r="C51" s="53"/>
      <c r="D51" s="53"/>
      <c r="E51" s="53"/>
      <c r="F51" s="53"/>
    </row>
    <row r="52" spans="1:6" x14ac:dyDescent="0.3">
      <c r="A52" s="154" t="s">
        <v>539</v>
      </c>
      <c r="B52" s="91"/>
      <c r="C52" s="91"/>
      <c r="D52" s="91"/>
      <c r="E52" s="91"/>
      <c r="F52" s="91"/>
    </row>
    <row r="53" spans="1:6" x14ac:dyDescent="0.3">
      <c r="A53" s="154" t="s">
        <v>540</v>
      </c>
      <c r="B53" s="91"/>
      <c r="C53" s="91"/>
      <c r="D53" s="91"/>
      <c r="E53" s="91"/>
      <c r="F53" s="91"/>
    </row>
    <row r="54" spans="1:6" x14ac:dyDescent="0.3">
      <c r="A54" s="154" t="s">
        <v>543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544</v>
      </c>
      <c r="B56" s="53"/>
      <c r="C56" s="53"/>
      <c r="D56" s="53"/>
      <c r="E56" s="53"/>
      <c r="F56" s="53"/>
    </row>
    <row r="57" spans="1:6" x14ac:dyDescent="0.3">
      <c r="A57" s="154" t="s">
        <v>539</v>
      </c>
      <c r="B57" s="91"/>
      <c r="C57" s="91"/>
      <c r="D57" s="91"/>
      <c r="E57" s="91"/>
      <c r="F57" s="91"/>
    </row>
    <row r="58" spans="1:6" x14ac:dyDescent="0.3">
      <c r="A58" s="154" t="s">
        <v>540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545</v>
      </c>
      <c r="B60" s="53"/>
      <c r="C60" s="53"/>
      <c r="D60" s="53"/>
      <c r="E60" s="53"/>
      <c r="F60" s="53"/>
    </row>
    <row r="61" spans="1:6" x14ac:dyDescent="0.3">
      <c r="A61" s="154" t="s">
        <v>546</v>
      </c>
      <c r="B61" s="141"/>
      <c r="C61" s="141"/>
      <c r="D61" s="141"/>
      <c r="E61" s="141"/>
      <c r="F61" s="141"/>
    </row>
    <row r="62" spans="1:6" x14ac:dyDescent="0.3">
      <c r="A62" s="154" t="s">
        <v>547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548</v>
      </c>
      <c r="B64" s="141"/>
      <c r="C64" s="141"/>
      <c r="D64" s="141"/>
      <c r="E64" s="141"/>
      <c r="F64" s="141"/>
    </row>
    <row r="65" spans="1:6" x14ac:dyDescent="0.3">
      <c r="A65" s="154" t="s">
        <v>549</v>
      </c>
      <c r="B65" s="141"/>
      <c r="C65" s="141"/>
      <c r="D65" s="141"/>
      <c r="E65" s="141"/>
      <c r="F65" s="141"/>
    </row>
    <row r="66" spans="1:6" x14ac:dyDescent="0.3">
      <c r="A66" s="154" t="s">
        <v>550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196" t="s">
        <v>440</v>
      </c>
      <c r="B1" s="196"/>
      <c r="C1" s="196"/>
      <c r="D1" s="196"/>
      <c r="E1" s="196"/>
      <c r="F1" s="196"/>
      <c r="G1" s="196"/>
    </row>
    <row r="2" spans="1:7" x14ac:dyDescent="0.3">
      <c r="A2" s="128" t="str">
        <f>'Formato 1'!A2</f>
        <v>Municipio de Romita, Gto.</v>
      </c>
      <c r="B2" s="129"/>
      <c r="C2" s="129"/>
      <c r="D2" s="129"/>
      <c r="E2" s="129"/>
      <c r="F2" s="129"/>
      <c r="G2" s="130"/>
    </row>
    <row r="3" spans="1:7" x14ac:dyDescent="0.3">
      <c r="A3" s="131" t="s">
        <v>441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442</v>
      </c>
      <c r="B5" s="132"/>
      <c r="C5" s="132"/>
      <c r="D5" s="132"/>
      <c r="E5" s="132"/>
      <c r="F5" s="132"/>
      <c r="G5" s="133"/>
    </row>
    <row r="6" spans="1:7" x14ac:dyDescent="0.3">
      <c r="A6" s="194" t="s">
        <v>487</v>
      </c>
      <c r="B6" s="36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83.25" customHeight="1" x14ac:dyDescent="0.3">
      <c r="A7" s="195"/>
      <c r="B7" s="70" t="s">
        <v>551</v>
      </c>
      <c r="C7" s="195"/>
      <c r="D7" s="195"/>
      <c r="E7" s="195"/>
      <c r="F7" s="195"/>
      <c r="G7" s="195"/>
    </row>
    <row r="8" spans="1:7" ht="28.8" x14ac:dyDescent="0.3">
      <c r="A8" s="71" t="s">
        <v>494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552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240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553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554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555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260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556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495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557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558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559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496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290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560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292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468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561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97" t="s">
        <v>470</v>
      </c>
      <c r="B1" s="197"/>
      <c r="C1" s="197"/>
      <c r="D1" s="197"/>
      <c r="E1" s="197"/>
      <c r="F1" s="197"/>
      <c r="G1" s="197"/>
    </row>
    <row r="2" spans="1:7" x14ac:dyDescent="0.3">
      <c r="A2" s="128" t="str">
        <f>'Formato 1'!A2</f>
        <v>Municipio de Romita,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471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442</v>
      </c>
      <c r="B5" s="114"/>
      <c r="C5" s="114"/>
      <c r="D5" s="114"/>
      <c r="E5" s="114"/>
      <c r="F5" s="114"/>
      <c r="G5" s="115"/>
    </row>
    <row r="6" spans="1:7" x14ac:dyDescent="0.3">
      <c r="A6" s="198" t="s">
        <v>562</v>
      </c>
      <c r="B6" s="36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57.75" customHeight="1" x14ac:dyDescent="0.3">
      <c r="A7" s="199"/>
      <c r="B7" s="37" t="s">
        <v>551</v>
      </c>
      <c r="C7" s="195"/>
      <c r="D7" s="195"/>
      <c r="E7" s="195"/>
      <c r="F7" s="195"/>
      <c r="G7" s="195"/>
    </row>
    <row r="8" spans="1:7" x14ac:dyDescent="0.3">
      <c r="A8" s="26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563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564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475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476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565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478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479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480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481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563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564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475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476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565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478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479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483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481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97" t="s">
        <v>485</v>
      </c>
      <c r="B1" s="197"/>
      <c r="C1" s="197"/>
      <c r="D1" s="197"/>
      <c r="E1" s="197"/>
      <c r="F1" s="197"/>
      <c r="G1" s="197"/>
    </row>
    <row r="2" spans="1:7" x14ac:dyDescent="0.3">
      <c r="A2" s="128" t="str">
        <f>'Formato 1'!A2</f>
        <v>Municipio de Romita,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486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01" t="s">
        <v>487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6">
        <f>+F5+1</f>
        <v>2022</v>
      </c>
    </row>
    <row r="6" spans="1:7" ht="30.6" x14ac:dyDescent="0.3">
      <c r="A6" s="178"/>
      <c r="B6" s="203"/>
      <c r="C6" s="203"/>
      <c r="D6" s="203"/>
      <c r="E6" s="203"/>
      <c r="F6" s="203"/>
      <c r="G6" s="37" t="s">
        <v>566</v>
      </c>
    </row>
    <row r="7" spans="1:7" x14ac:dyDescent="0.3">
      <c r="A7" s="62" t="s">
        <v>494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567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568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448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449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569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570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452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571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572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573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495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574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462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463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576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496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290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497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468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577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469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200" t="s">
        <v>578</v>
      </c>
      <c r="B39" s="200"/>
      <c r="C39" s="200"/>
      <c r="D39" s="200"/>
      <c r="E39" s="200"/>
      <c r="F39" s="200"/>
      <c r="G39" s="200"/>
    </row>
    <row r="40" spans="1:7" x14ac:dyDescent="0.3">
      <c r="A40" s="200" t="s">
        <v>579</v>
      </c>
      <c r="B40" s="200"/>
      <c r="C40" s="200"/>
      <c r="D40" s="200"/>
      <c r="E40" s="200"/>
      <c r="F40" s="200"/>
      <c r="G40" s="2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97" t="s">
        <v>500</v>
      </c>
      <c r="B1" s="197"/>
      <c r="C1" s="197"/>
      <c r="D1" s="197"/>
      <c r="E1" s="197"/>
      <c r="F1" s="197"/>
      <c r="G1" s="197"/>
    </row>
    <row r="2" spans="1:7" x14ac:dyDescent="0.3">
      <c r="A2" s="128" t="str">
        <f>'Formato 1'!A2</f>
        <v>Municipio de Romita,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501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04" t="s">
        <v>562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6">
        <v>2022</v>
      </c>
    </row>
    <row r="6" spans="1:7" ht="48.75" customHeight="1" x14ac:dyDescent="0.3">
      <c r="A6" s="205"/>
      <c r="B6" s="203"/>
      <c r="C6" s="203"/>
      <c r="D6" s="203"/>
      <c r="E6" s="203"/>
      <c r="F6" s="203"/>
      <c r="G6" s="37" t="s">
        <v>580</v>
      </c>
    </row>
    <row r="7" spans="1:7" x14ac:dyDescent="0.3">
      <c r="A7" s="26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563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564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475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476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565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479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480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481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563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475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476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481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581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200" t="s">
        <v>578</v>
      </c>
      <c r="B32" s="200"/>
      <c r="C32" s="200"/>
      <c r="D32" s="200"/>
      <c r="E32" s="200"/>
      <c r="F32" s="200"/>
      <c r="G32" s="200"/>
    </row>
    <row r="33" spans="1:7" x14ac:dyDescent="0.3">
      <c r="A33" s="200" t="s">
        <v>579</v>
      </c>
      <c r="B33" s="200"/>
      <c r="C33" s="200"/>
      <c r="D33" s="200"/>
      <c r="E33" s="200"/>
      <c r="F33" s="200"/>
      <c r="G33" s="2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206" t="s">
        <v>504</v>
      </c>
      <c r="B1" s="206"/>
      <c r="C1" s="206"/>
      <c r="D1" s="206"/>
      <c r="E1" s="206"/>
      <c r="F1" s="206"/>
    </row>
    <row r="2" spans="1:6" ht="20.100000000000001" customHeight="1" x14ac:dyDescent="0.3">
      <c r="A2" s="110" t="str">
        <f>'Formato 1'!A2</f>
        <v>Municipio de Romita, Gto.</v>
      </c>
      <c r="B2" s="134"/>
      <c r="C2" s="134"/>
      <c r="D2" s="134"/>
      <c r="E2" s="134"/>
      <c r="F2" s="135"/>
    </row>
    <row r="3" spans="1:6" ht="29.25" customHeight="1" x14ac:dyDescent="0.3">
      <c r="A3" s="136" t="s">
        <v>505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506</v>
      </c>
      <c r="C4" s="121" t="s">
        <v>507</v>
      </c>
      <c r="D4" s="121" t="s">
        <v>508</v>
      </c>
      <c r="E4" s="121" t="s">
        <v>509</v>
      </c>
      <c r="F4" s="121" t="s">
        <v>510</v>
      </c>
    </row>
    <row r="5" spans="1:6" ht="12.75" customHeight="1" x14ac:dyDescent="0.3">
      <c r="A5" s="18" t="s">
        <v>511</v>
      </c>
      <c r="B5" s="53"/>
      <c r="C5" s="53"/>
      <c r="D5" s="53"/>
      <c r="E5" s="53"/>
      <c r="F5" s="53"/>
    </row>
    <row r="6" spans="1:6" ht="28.8" x14ac:dyDescent="0.3">
      <c r="A6" s="59" t="s">
        <v>512</v>
      </c>
      <c r="B6" s="60"/>
      <c r="C6" s="60"/>
      <c r="D6" s="60"/>
      <c r="E6" s="60"/>
      <c r="F6" s="60"/>
    </row>
    <row r="7" spans="1:6" ht="14.4" x14ac:dyDescent="0.3">
      <c r="A7" s="59" t="s">
        <v>513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514</v>
      </c>
      <c r="B9" s="45"/>
      <c r="C9" s="45"/>
      <c r="D9" s="45"/>
      <c r="E9" s="45"/>
      <c r="F9" s="45"/>
    </row>
    <row r="10" spans="1:6" ht="14.4" x14ac:dyDescent="0.3">
      <c r="A10" s="59" t="s">
        <v>515</v>
      </c>
      <c r="B10" s="60"/>
      <c r="C10" s="60"/>
      <c r="D10" s="60"/>
      <c r="E10" s="60"/>
      <c r="F10" s="60"/>
    </row>
    <row r="11" spans="1:6" ht="14.4" x14ac:dyDescent="0.3">
      <c r="A11" s="80" t="s">
        <v>516</v>
      </c>
      <c r="B11" s="60"/>
      <c r="C11" s="60"/>
      <c r="D11" s="60"/>
      <c r="E11" s="60"/>
      <c r="F11" s="60"/>
    </row>
    <row r="12" spans="1:6" ht="14.4" x14ac:dyDescent="0.3">
      <c r="A12" s="80" t="s">
        <v>517</v>
      </c>
      <c r="B12" s="60"/>
      <c r="C12" s="60"/>
      <c r="D12" s="60"/>
      <c r="E12" s="60"/>
      <c r="F12" s="60"/>
    </row>
    <row r="13" spans="1:6" ht="14.4" x14ac:dyDescent="0.3">
      <c r="A13" s="80" t="s">
        <v>518</v>
      </c>
      <c r="B13" s="60"/>
      <c r="C13" s="60"/>
      <c r="D13" s="60"/>
      <c r="E13" s="60"/>
      <c r="F13" s="60"/>
    </row>
    <row r="14" spans="1:6" ht="14.4" x14ac:dyDescent="0.3">
      <c r="A14" s="59" t="s">
        <v>519</v>
      </c>
      <c r="B14" s="60"/>
      <c r="C14" s="60"/>
      <c r="D14" s="60"/>
      <c r="E14" s="60"/>
      <c r="F14" s="60"/>
    </row>
    <row r="15" spans="1:6" ht="14.4" x14ac:dyDescent="0.3">
      <c r="A15" s="80" t="s">
        <v>516</v>
      </c>
      <c r="B15" s="60"/>
      <c r="C15" s="60"/>
      <c r="D15" s="60"/>
      <c r="E15" s="60"/>
      <c r="F15" s="60"/>
    </row>
    <row r="16" spans="1:6" ht="14.4" x14ac:dyDescent="0.3">
      <c r="A16" s="80" t="s">
        <v>517</v>
      </c>
      <c r="B16" s="60"/>
      <c r="C16" s="60"/>
      <c r="D16" s="60"/>
      <c r="E16" s="60"/>
      <c r="F16" s="60"/>
    </row>
    <row r="17" spans="1:6" ht="14.4" x14ac:dyDescent="0.3">
      <c r="A17" s="80" t="s">
        <v>518</v>
      </c>
      <c r="B17" s="60"/>
      <c r="C17" s="60"/>
      <c r="D17" s="60"/>
      <c r="E17" s="60"/>
      <c r="F17" s="60"/>
    </row>
    <row r="18" spans="1:6" ht="14.4" x14ac:dyDescent="0.3">
      <c r="A18" s="59" t="s">
        <v>520</v>
      </c>
      <c r="B18" s="122"/>
      <c r="C18" s="60"/>
      <c r="D18" s="60"/>
      <c r="E18" s="60"/>
      <c r="F18" s="60"/>
    </row>
    <row r="19" spans="1:6" ht="14.4" x14ac:dyDescent="0.3">
      <c r="A19" s="59" t="s">
        <v>521</v>
      </c>
      <c r="B19" s="60"/>
      <c r="C19" s="60"/>
      <c r="D19" s="60"/>
      <c r="E19" s="60"/>
      <c r="F19" s="60"/>
    </row>
    <row r="20" spans="1:6" ht="14.4" x14ac:dyDescent="0.3">
      <c r="A20" s="59" t="s">
        <v>522</v>
      </c>
      <c r="B20" s="123"/>
      <c r="C20" s="123"/>
      <c r="D20" s="123"/>
      <c r="E20" s="123"/>
      <c r="F20" s="123"/>
    </row>
    <row r="21" spans="1:6" ht="28.8" x14ac:dyDescent="0.3">
      <c r="A21" s="59" t="s">
        <v>523</v>
      </c>
      <c r="B21" s="123"/>
      <c r="C21" s="123"/>
      <c r="D21" s="123"/>
      <c r="E21" s="123"/>
      <c r="F21" s="123"/>
    </row>
    <row r="22" spans="1:6" ht="28.8" x14ac:dyDescent="0.3">
      <c r="A22" s="59" t="s">
        <v>524</v>
      </c>
      <c r="B22" s="123"/>
      <c r="C22" s="123"/>
      <c r="D22" s="123"/>
      <c r="E22" s="123"/>
      <c r="F22" s="123"/>
    </row>
    <row r="23" spans="1:6" ht="14.4" x14ac:dyDescent="0.3">
      <c r="A23" s="59" t="s">
        <v>525</v>
      </c>
      <c r="B23" s="123"/>
      <c r="C23" s="123"/>
      <c r="D23" s="123"/>
      <c r="E23" s="123"/>
      <c r="F23" s="123"/>
    </row>
    <row r="24" spans="1:6" ht="14.4" x14ac:dyDescent="0.3">
      <c r="A24" s="59" t="s">
        <v>526</v>
      </c>
      <c r="B24" s="124"/>
      <c r="C24" s="60"/>
      <c r="D24" s="60"/>
      <c r="E24" s="60"/>
      <c r="F24" s="60"/>
    </row>
    <row r="25" spans="1:6" ht="14.4" x14ac:dyDescent="0.3">
      <c r="A25" s="59" t="s">
        <v>527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528</v>
      </c>
      <c r="B27" s="45"/>
      <c r="C27" s="45"/>
      <c r="D27" s="45"/>
      <c r="E27" s="45"/>
      <c r="F27" s="45"/>
    </row>
    <row r="28" spans="1:6" ht="14.4" x14ac:dyDescent="0.3">
      <c r="A28" s="59" t="s">
        <v>529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530</v>
      </c>
      <c r="B30" s="45"/>
      <c r="C30" s="45"/>
      <c r="D30" s="45"/>
      <c r="E30" s="45"/>
      <c r="F30" s="45"/>
    </row>
    <row r="31" spans="1:6" ht="14.4" x14ac:dyDescent="0.3">
      <c r="A31" s="59" t="s">
        <v>515</v>
      </c>
      <c r="B31" s="60"/>
      <c r="C31" s="60"/>
      <c r="D31" s="60"/>
      <c r="E31" s="60"/>
      <c r="F31" s="60"/>
    </row>
    <row r="32" spans="1:6" ht="14.4" x14ac:dyDescent="0.3">
      <c r="A32" s="59" t="s">
        <v>519</v>
      </c>
      <c r="B32" s="60"/>
      <c r="C32" s="60"/>
      <c r="D32" s="60"/>
      <c r="E32" s="60"/>
      <c r="F32" s="60"/>
    </row>
    <row r="33" spans="1:6" ht="14.4" x14ac:dyDescent="0.3">
      <c r="A33" s="59" t="s">
        <v>531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532</v>
      </c>
      <c r="B35" s="45"/>
      <c r="C35" s="45"/>
      <c r="D35" s="45"/>
      <c r="E35" s="45"/>
      <c r="F35" s="45"/>
    </row>
    <row r="36" spans="1:6" ht="14.4" x14ac:dyDescent="0.3">
      <c r="A36" s="59" t="s">
        <v>533</v>
      </c>
      <c r="B36" s="60"/>
      <c r="C36" s="60"/>
      <c r="D36" s="60"/>
      <c r="E36" s="60"/>
      <c r="F36" s="60"/>
    </row>
    <row r="37" spans="1:6" ht="14.4" x14ac:dyDescent="0.3">
      <c r="A37" s="59" t="s">
        <v>534</v>
      </c>
      <c r="B37" s="60"/>
      <c r="C37" s="60"/>
      <c r="D37" s="60"/>
      <c r="E37" s="60"/>
      <c r="F37" s="60"/>
    </row>
    <row r="38" spans="1:6" ht="14.4" x14ac:dyDescent="0.3">
      <c r="A38" s="59" t="s">
        <v>535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536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537</v>
      </c>
      <c r="B42" s="45"/>
      <c r="C42" s="45"/>
      <c r="D42" s="45"/>
      <c r="E42" s="45"/>
      <c r="F42" s="45"/>
    </row>
    <row r="43" spans="1:6" ht="14.4" x14ac:dyDescent="0.3">
      <c r="A43" s="59" t="s">
        <v>538</v>
      </c>
      <c r="B43" s="60"/>
      <c r="C43" s="60"/>
      <c r="D43" s="60"/>
      <c r="E43" s="60"/>
      <c r="F43" s="60"/>
    </row>
    <row r="44" spans="1:6" ht="14.4" x14ac:dyDescent="0.3">
      <c r="A44" s="59" t="s">
        <v>539</v>
      </c>
      <c r="B44" s="60"/>
      <c r="C44" s="60"/>
      <c r="D44" s="60"/>
      <c r="E44" s="60"/>
      <c r="F44" s="60"/>
    </row>
    <row r="45" spans="1:6" ht="14.4" x14ac:dyDescent="0.3">
      <c r="A45" s="59" t="s">
        <v>540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541</v>
      </c>
      <c r="B47" s="45"/>
      <c r="C47" s="45"/>
      <c r="D47" s="45"/>
      <c r="E47" s="45"/>
      <c r="F47" s="45"/>
    </row>
    <row r="48" spans="1:6" ht="14.4" x14ac:dyDescent="0.3">
      <c r="A48" s="59" t="s">
        <v>539</v>
      </c>
      <c r="B48" s="123"/>
      <c r="C48" s="123"/>
      <c r="D48" s="123"/>
      <c r="E48" s="123"/>
      <c r="F48" s="123"/>
    </row>
    <row r="49" spans="1:6" ht="14.4" x14ac:dyDescent="0.3">
      <c r="A49" s="59" t="s">
        <v>540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542</v>
      </c>
      <c r="B51" s="45"/>
      <c r="C51" s="45"/>
      <c r="D51" s="45"/>
      <c r="E51" s="45"/>
      <c r="F51" s="45"/>
    </row>
    <row r="52" spans="1:6" ht="14.4" x14ac:dyDescent="0.3">
      <c r="A52" s="59" t="s">
        <v>539</v>
      </c>
      <c r="B52" s="60"/>
      <c r="C52" s="60"/>
      <c r="D52" s="60"/>
      <c r="E52" s="60"/>
      <c r="F52" s="60"/>
    </row>
    <row r="53" spans="1:6" ht="14.4" x14ac:dyDescent="0.3">
      <c r="A53" s="59" t="s">
        <v>540</v>
      </c>
      <c r="B53" s="60"/>
      <c r="C53" s="60"/>
      <c r="D53" s="60"/>
      <c r="E53" s="60"/>
      <c r="F53" s="60"/>
    </row>
    <row r="54" spans="1:6" ht="14.4" x14ac:dyDescent="0.3">
      <c r="A54" s="59" t="s">
        <v>543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544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539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540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545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546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547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548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549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550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70" t="s">
        <v>122</v>
      </c>
      <c r="B1" s="171"/>
      <c r="C1" s="171"/>
      <c r="D1" s="171"/>
      <c r="E1" s="171"/>
      <c r="F1" s="171"/>
      <c r="G1" s="171"/>
      <c r="H1" s="172"/>
    </row>
    <row r="2" spans="1:8" x14ac:dyDescent="0.3">
      <c r="A2" s="110" t="str">
        <f>'Formato 1'!A2</f>
        <v>Municipio de Romita,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104" t="s">
        <v>133</v>
      </c>
      <c r="B9" s="47">
        <v>0</v>
      </c>
      <c r="C9" s="47">
        <f t="shared" ref="C9:H9" si="1">SUM(C10:C12)</f>
        <v>0</v>
      </c>
      <c r="D9" s="47">
        <f t="shared" si="1"/>
        <v>0</v>
      </c>
      <c r="E9" s="47">
        <f t="shared" si="1"/>
        <v>0</v>
      </c>
      <c r="F9" s="47"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">
      <c r="A10" s="105" t="s">
        <v>134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">
      <c r="A11" s="105" t="s">
        <v>135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136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137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138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139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140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141</v>
      </c>
      <c r="B18" s="4">
        <v>49310821.100000001</v>
      </c>
      <c r="C18" s="108"/>
      <c r="D18" s="108"/>
      <c r="E18" s="108"/>
      <c r="F18" s="4">
        <v>76011627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142</v>
      </c>
      <c r="B20" s="4">
        <f t="shared" ref="B20:H20" si="3">B8+B18</f>
        <v>49310821.100000001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76011627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150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151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73" t="s">
        <v>152</v>
      </c>
      <c r="B33" s="173"/>
      <c r="C33" s="173"/>
      <c r="D33" s="173"/>
      <c r="E33" s="173"/>
      <c r="F33" s="173"/>
      <c r="G33" s="173"/>
      <c r="H33" s="173"/>
    </row>
    <row r="34" spans="1:8" ht="14.4" customHeight="1" x14ac:dyDescent="0.3">
      <c r="A34" s="173"/>
      <c r="B34" s="173"/>
      <c r="C34" s="173"/>
      <c r="D34" s="173"/>
      <c r="E34" s="173"/>
      <c r="F34" s="173"/>
      <c r="G34" s="173"/>
      <c r="H34" s="173"/>
    </row>
    <row r="35" spans="1:8" ht="14.4" customHeight="1" x14ac:dyDescent="0.3">
      <c r="A35" s="173"/>
      <c r="B35" s="173"/>
      <c r="C35" s="173"/>
      <c r="D35" s="173"/>
      <c r="E35" s="173"/>
      <c r="F35" s="173"/>
      <c r="G35" s="173"/>
      <c r="H35" s="173"/>
    </row>
    <row r="36" spans="1:8" ht="14.4" customHeight="1" x14ac:dyDescent="0.3">
      <c r="A36" s="173"/>
      <c r="B36" s="173"/>
      <c r="C36" s="173"/>
      <c r="D36" s="173"/>
      <c r="E36" s="173"/>
      <c r="F36" s="173"/>
      <c r="G36" s="173"/>
      <c r="H36" s="173"/>
    </row>
    <row r="37" spans="1:8" ht="14.4" customHeight="1" x14ac:dyDescent="0.3">
      <c r="A37" s="173"/>
      <c r="B37" s="173"/>
      <c r="C37" s="173"/>
      <c r="D37" s="173"/>
      <c r="E37" s="173"/>
      <c r="F37" s="173"/>
      <c r="G37" s="173"/>
      <c r="H37" s="173"/>
    </row>
    <row r="38" spans="1:8" x14ac:dyDescent="0.3">
      <c r="A38" s="61"/>
    </row>
    <row r="39" spans="1:8" ht="28.8" x14ac:dyDescent="0.3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160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161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162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151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8 B41:F44 B19:H31 C18:E18 G18:H18 B11:H17 C10:E10 G10:H10 C9:E9 G9:H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70" t="s">
        <v>163</v>
      </c>
      <c r="B1" s="171"/>
      <c r="C1" s="171"/>
      <c r="D1" s="171"/>
      <c r="E1" s="171"/>
      <c r="F1" s="171"/>
      <c r="G1" s="171"/>
      <c r="H1" s="171"/>
      <c r="I1" s="171"/>
      <c r="J1" s="171"/>
      <c r="K1" s="172"/>
    </row>
    <row r="2" spans="1:11" x14ac:dyDescent="0.3">
      <c r="A2" s="110" t="str">
        <f>'Formato 1'!A2</f>
        <v>Municipio de Romita,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164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634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583</v>
      </c>
      <c r="J6" s="1" t="s">
        <v>584</v>
      </c>
      <c r="K6" s="1" t="s">
        <v>585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173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174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175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176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177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178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179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180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181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182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183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0" zoomScale="75" zoomScaleNormal="75" workbookViewId="0">
      <selection activeCell="C70" sqref="C70:D70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70" t="s">
        <v>184</v>
      </c>
      <c r="B1" s="171"/>
      <c r="C1" s="171"/>
      <c r="D1" s="172"/>
    </row>
    <row r="2" spans="1:4" x14ac:dyDescent="0.3">
      <c r="A2" s="110" t="str">
        <f>'Formato 1'!A2</f>
        <v>Municipio de Romita, Gto.</v>
      </c>
      <c r="B2" s="111"/>
      <c r="C2" s="111"/>
      <c r="D2" s="112"/>
    </row>
    <row r="3" spans="1:4" x14ac:dyDescent="0.3">
      <c r="A3" s="113" t="s">
        <v>185</v>
      </c>
      <c r="B3" s="114"/>
      <c r="C3" s="114"/>
      <c r="D3" s="115"/>
    </row>
    <row r="4" spans="1:4" x14ac:dyDescent="0.3">
      <c r="A4" s="113" t="str">
        <f>'Formato 3'!A4</f>
        <v>Del 1 de Enero al 30 de Septiembre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4</v>
      </c>
      <c r="B7" s="7" t="s">
        <v>186</v>
      </c>
      <c r="C7" s="7" t="s">
        <v>187</v>
      </c>
      <c r="D7" s="7" t="s">
        <v>188</v>
      </c>
    </row>
    <row r="8" spans="1:4" x14ac:dyDescent="0.3">
      <c r="A8" s="3" t="s">
        <v>189</v>
      </c>
      <c r="B8" s="14">
        <f>SUM(B9:B11)</f>
        <v>220062324</v>
      </c>
      <c r="C8" s="14">
        <f>SUM(C9:C11)</f>
        <v>212606601</v>
      </c>
      <c r="D8" s="14">
        <f>SUM(D9:D11)</f>
        <v>212606601</v>
      </c>
    </row>
    <row r="9" spans="1:4" x14ac:dyDescent="0.3">
      <c r="A9" s="58" t="s">
        <v>190</v>
      </c>
      <c r="B9" s="94">
        <v>118809463</v>
      </c>
      <c r="C9" s="94">
        <v>133847740</v>
      </c>
      <c r="D9" s="94">
        <v>133847740</v>
      </c>
    </row>
    <row r="10" spans="1:4" x14ac:dyDescent="0.3">
      <c r="A10" s="58" t="s">
        <v>191</v>
      </c>
      <c r="B10" s="94">
        <v>106752861</v>
      </c>
      <c r="C10" s="94">
        <v>83342194</v>
      </c>
      <c r="D10" s="94">
        <v>83342194</v>
      </c>
    </row>
    <row r="11" spans="1:4" x14ac:dyDescent="0.3">
      <c r="A11" s="58" t="s">
        <v>192</v>
      </c>
      <c r="B11" s="94">
        <v>-5500000</v>
      </c>
      <c r="C11" s="94">
        <v>-4583333</v>
      </c>
      <c r="D11" s="94">
        <v>-4583333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193</v>
      </c>
      <c r="B13" s="14">
        <f>B14+B15</f>
        <v>220062324</v>
      </c>
      <c r="C13" s="14">
        <f>C14+C15</f>
        <v>299859988</v>
      </c>
      <c r="D13" s="14">
        <f>D14+D15</f>
        <v>291953714</v>
      </c>
    </row>
    <row r="14" spans="1:4" x14ac:dyDescent="0.3">
      <c r="A14" s="58" t="s">
        <v>194</v>
      </c>
      <c r="B14" s="94">
        <v>113309463</v>
      </c>
      <c r="C14" s="161">
        <v>121430835</v>
      </c>
      <c r="D14" s="161">
        <v>121382153</v>
      </c>
    </row>
    <row r="15" spans="1:4" x14ac:dyDescent="0.3">
      <c r="A15" s="58" t="s">
        <v>195</v>
      </c>
      <c r="B15" s="94">
        <v>106752861</v>
      </c>
      <c r="C15" s="94">
        <v>178429153</v>
      </c>
      <c r="D15" s="94">
        <v>170571561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196</v>
      </c>
      <c r="B17" s="15">
        <v>0</v>
      </c>
      <c r="C17" s="14">
        <f>C18+C19</f>
        <v>104345898</v>
      </c>
      <c r="D17" s="14">
        <f>D18+D19</f>
        <v>104328162</v>
      </c>
    </row>
    <row r="18" spans="1:4" x14ac:dyDescent="0.3">
      <c r="A18" s="58" t="s">
        <v>197</v>
      </c>
      <c r="B18" s="16">
        <v>0</v>
      </c>
      <c r="C18" s="47">
        <v>77808258</v>
      </c>
      <c r="D18" s="47">
        <v>77790522</v>
      </c>
    </row>
    <row r="19" spans="1:4" x14ac:dyDescent="0.3">
      <c r="A19" s="58" t="s">
        <v>198</v>
      </c>
      <c r="B19" s="16">
        <v>0</v>
      </c>
      <c r="C19" s="47">
        <v>26537640</v>
      </c>
      <c r="D19" s="47">
        <v>26537640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199</v>
      </c>
      <c r="B21" s="14">
        <f>B8-B13+B17</f>
        <v>0</v>
      </c>
      <c r="C21" s="14">
        <f>C8-C13+C17</f>
        <v>17092511</v>
      </c>
      <c r="D21" s="14">
        <f>D8-D13+D17</f>
        <v>24981049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200</v>
      </c>
      <c r="B23" s="14">
        <f>B21-B11</f>
        <v>5500000</v>
      </c>
      <c r="C23" s="14">
        <f>C21-C11</f>
        <v>21675844</v>
      </c>
      <c r="D23" s="14">
        <f>D21-D11</f>
        <v>29564382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201</v>
      </c>
      <c r="B25" s="14">
        <f>B23-B17</f>
        <v>5500000</v>
      </c>
      <c r="C25" s="14">
        <f>C23-C17</f>
        <v>-82670054</v>
      </c>
      <c r="D25" s="14">
        <f>D23-D17</f>
        <v>-74763780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202</v>
      </c>
      <c r="B28" s="7" t="s">
        <v>203</v>
      </c>
      <c r="C28" s="7" t="s">
        <v>187</v>
      </c>
      <c r="D28" s="7" t="s">
        <v>204</v>
      </c>
    </row>
    <row r="29" spans="1:4" x14ac:dyDescent="0.3">
      <c r="A29" s="3" t="s">
        <v>205</v>
      </c>
      <c r="B29" s="4">
        <f>B30+B31</f>
        <v>280000</v>
      </c>
      <c r="C29" s="4">
        <f>C30+C31</f>
        <v>171050</v>
      </c>
      <c r="D29" s="4">
        <f>D30+D31</f>
        <v>171050</v>
      </c>
    </row>
    <row r="30" spans="1:4" x14ac:dyDescent="0.3">
      <c r="A30" s="58" t="s">
        <v>206</v>
      </c>
      <c r="B30" s="47">
        <v>280000</v>
      </c>
      <c r="C30" s="47">
        <v>171050</v>
      </c>
      <c r="D30" s="47">
        <v>171050</v>
      </c>
    </row>
    <row r="31" spans="1:4" x14ac:dyDescent="0.3">
      <c r="A31" s="58" t="s">
        <v>207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208</v>
      </c>
      <c r="B33" s="4">
        <f>B25+B29</f>
        <v>5780000</v>
      </c>
      <c r="C33" s="4">
        <f>C25+C29</f>
        <v>-82499004</v>
      </c>
      <c r="D33" s="4">
        <f>D25+D29</f>
        <v>-74592730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202</v>
      </c>
      <c r="B36" s="7" t="s">
        <v>209</v>
      </c>
      <c r="C36" s="7" t="s">
        <v>187</v>
      </c>
      <c r="D36" s="7" t="s">
        <v>188</v>
      </c>
    </row>
    <row r="37" spans="1:4" ht="14.4" customHeight="1" x14ac:dyDescent="0.3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211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212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213</v>
      </c>
      <c r="B40" s="4">
        <f>B41+B42</f>
        <v>5500000</v>
      </c>
      <c r="C40" s="4">
        <f>C41+C42</f>
        <v>4583333.34</v>
      </c>
      <c r="D40" s="4">
        <f>D41+D42</f>
        <v>4583333.34</v>
      </c>
    </row>
    <row r="41" spans="1:4" x14ac:dyDescent="0.3">
      <c r="A41" s="58" t="s">
        <v>214</v>
      </c>
      <c r="B41" s="47">
        <v>5500000</v>
      </c>
      <c r="C41" s="47">
        <v>4583333.34</v>
      </c>
      <c r="D41" s="47">
        <v>4583333.34</v>
      </c>
    </row>
    <row r="42" spans="1:4" x14ac:dyDescent="0.3">
      <c r="A42" s="58" t="s">
        <v>215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216</v>
      </c>
      <c r="B44" s="4">
        <f>B37-B40</f>
        <v>-5500000</v>
      </c>
      <c r="C44" s="4">
        <f>C37-C40</f>
        <v>-4583333.34</v>
      </c>
      <c r="D44" s="4">
        <f>D37-D40</f>
        <v>-4583333.34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202</v>
      </c>
      <c r="B47" s="7" t="s">
        <v>209</v>
      </c>
      <c r="C47" s="7" t="s">
        <v>187</v>
      </c>
      <c r="D47" s="7" t="s">
        <v>188</v>
      </c>
    </row>
    <row r="48" spans="1:4" x14ac:dyDescent="0.3">
      <c r="A48" s="95" t="s">
        <v>217</v>
      </c>
      <c r="B48" s="96">
        <f>B9</f>
        <v>118809463</v>
      </c>
      <c r="C48" s="96">
        <f>C9</f>
        <v>133847740</v>
      </c>
      <c r="D48" s="96">
        <f>D9</f>
        <v>133847740</v>
      </c>
    </row>
    <row r="49" spans="1:4" x14ac:dyDescent="0.3">
      <c r="A49" s="21" t="s">
        <v>218</v>
      </c>
      <c r="B49" s="4">
        <f>B50-B51</f>
        <v>-5500000</v>
      </c>
      <c r="C49" s="4">
        <f>C50-C51</f>
        <v>-4583333</v>
      </c>
      <c r="D49" s="4">
        <f>D50-D51</f>
        <v>-4583333</v>
      </c>
    </row>
    <row r="50" spans="1:4" x14ac:dyDescent="0.3">
      <c r="A50" s="97" t="s">
        <v>211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214</v>
      </c>
      <c r="B51" s="47">
        <v>5500000</v>
      </c>
      <c r="C51" s="47">
        <v>4583333</v>
      </c>
      <c r="D51" s="47">
        <v>4583333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194</v>
      </c>
      <c r="B53" s="47">
        <f>B14</f>
        <v>113309463</v>
      </c>
      <c r="C53" s="47">
        <f>C14</f>
        <v>121430835</v>
      </c>
      <c r="D53" s="47">
        <f>D14</f>
        <v>121382153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197</v>
      </c>
      <c r="B55" s="22">
        <v>0</v>
      </c>
      <c r="C55" s="47">
        <v>77808258</v>
      </c>
      <c r="D55" s="47">
        <v>77790522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219</v>
      </c>
      <c r="B57" s="4">
        <f>B48+B49-B53+B55</f>
        <v>0</v>
      </c>
      <c r="C57" s="4">
        <f>C48+C49-C53+C55</f>
        <v>85641830</v>
      </c>
      <c r="D57" s="4">
        <f>D48+D49-D53+D55</f>
        <v>85672776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220</v>
      </c>
      <c r="B59" s="4">
        <f>B57-B49</f>
        <v>5500000</v>
      </c>
      <c r="C59" s="4">
        <f>C57-C49</f>
        <v>90225163</v>
      </c>
      <c r="D59" s="4">
        <f>D57-D49</f>
        <v>90256109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202</v>
      </c>
      <c r="B62" s="7" t="s">
        <v>209</v>
      </c>
      <c r="C62" s="7" t="s">
        <v>187</v>
      </c>
      <c r="D62" s="7" t="s">
        <v>188</v>
      </c>
    </row>
    <row r="63" spans="1:4" x14ac:dyDescent="0.3">
      <c r="A63" s="95" t="s">
        <v>191</v>
      </c>
      <c r="B63" s="98">
        <f>B10</f>
        <v>106752861</v>
      </c>
      <c r="C63" s="98">
        <f>C10</f>
        <v>83342194</v>
      </c>
      <c r="D63" s="98">
        <f>D10</f>
        <v>83342194</v>
      </c>
    </row>
    <row r="64" spans="1:4" x14ac:dyDescent="0.3">
      <c r="A64" s="21" t="s">
        <v>221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212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215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222</v>
      </c>
      <c r="B68" s="94">
        <f>B15</f>
        <v>106752861</v>
      </c>
      <c r="C68" s="94">
        <f>C15</f>
        <v>178429153</v>
      </c>
      <c r="D68" s="94">
        <f>D15</f>
        <v>170571561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198</v>
      </c>
      <c r="B70" s="16">
        <v>0</v>
      </c>
      <c r="C70" s="94">
        <v>26537640</v>
      </c>
      <c r="D70" s="94">
        <v>26537640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223</v>
      </c>
      <c r="B72" s="14">
        <f>B63+B64-B68+B70</f>
        <v>0</v>
      </c>
      <c r="C72" s="14">
        <f>C63+C64-C68+C70</f>
        <v>-68549319</v>
      </c>
      <c r="D72" s="14">
        <f>D63+D64-D68+D70</f>
        <v>-60691727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224</v>
      </c>
      <c r="B74" s="14">
        <f>B72-B64</f>
        <v>0</v>
      </c>
      <c r="C74" s="14">
        <f>C72-C64</f>
        <v>-68549319</v>
      </c>
      <c r="D74" s="14">
        <f>D72-D64</f>
        <v>-60691727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40 B48:D49 B63:D69 B12:D13 B16:D17 B32:D33 B42:D44 B56:D59 B55 B71:D74 B70 B20:D25 B18:B19 B52:D5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43" zoomScale="75" zoomScaleNormal="75" workbookViewId="0">
      <selection activeCell="B58" sqref="B58:F58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70" t="s">
        <v>225</v>
      </c>
      <c r="B1" s="171"/>
      <c r="C1" s="171"/>
      <c r="D1" s="171"/>
      <c r="E1" s="171"/>
      <c r="F1" s="171"/>
      <c r="G1" s="172"/>
    </row>
    <row r="2" spans="1:7" x14ac:dyDescent="0.3">
      <c r="A2" s="110" t="str">
        <f>'Formato 1'!A2</f>
        <v>Municipio de Romita,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226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74" t="s">
        <v>227</v>
      </c>
      <c r="B6" s="176" t="s">
        <v>228</v>
      </c>
      <c r="C6" s="176"/>
      <c r="D6" s="176"/>
      <c r="E6" s="176"/>
      <c r="F6" s="176"/>
      <c r="G6" s="176" t="s">
        <v>229</v>
      </c>
    </row>
    <row r="7" spans="1:7" ht="28.8" x14ac:dyDescent="0.3">
      <c r="A7" s="175"/>
      <c r="B7" s="25" t="s">
        <v>230</v>
      </c>
      <c r="C7" s="7" t="s">
        <v>231</v>
      </c>
      <c r="D7" s="25" t="s">
        <v>232</v>
      </c>
      <c r="E7" s="25" t="s">
        <v>187</v>
      </c>
      <c r="F7" s="25" t="s">
        <v>233</v>
      </c>
      <c r="G7" s="176"/>
    </row>
    <row r="8" spans="1:7" x14ac:dyDescent="0.3">
      <c r="A8" s="26" t="s">
        <v>234</v>
      </c>
      <c r="B8" s="91"/>
      <c r="C8" s="91"/>
      <c r="D8" s="91"/>
      <c r="E8" s="91"/>
      <c r="F8" s="91"/>
      <c r="G8" s="91"/>
    </row>
    <row r="9" spans="1:7" x14ac:dyDescent="0.3">
      <c r="A9" s="58" t="s">
        <v>235</v>
      </c>
      <c r="B9" s="47">
        <v>14394338</v>
      </c>
      <c r="C9" s="47">
        <v>0</v>
      </c>
      <c r="D9" s="47">
        <v>14394338</v>
      </c>
      <c r="E9" s="47">
        <v>13358241</v>
      </c>
      <c r="F9" s="47">
        <v>13358241</v>
      </c>
      <c r="G9" s="47">
        <f>F9-B9</f>
        <v>-1036097</v>
      </c>
    </row>
    <row r="10" spans="1:7" x14ac:dyDescent="0.3">
      <c r="A10" s="58" t="s">
        <v>236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3">
      <c r="A11" s="58" t="s">
        <v>237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3">
      <c r="A12" s="58" t="s">
        <v>238</v>
      </c>
      <c r="B12" s="47">
        <v>3546158</v>
      </c>
      <c r="C12" s="47">
        <v>0</v>
      </c>
      <c r="D12" s="47">
        <v>3546158</v>
      </c>
      <c r="E12" s="47">
        <v>2694754</v>
      </c>
      <c r="F12" s="47">
        <v>2694754</v>
      </c>
      <c r="G12" s="47">
        <f t="shared" si="0"/>
        <v>-851404</v>
      </c>
    </row>
    <row r="13" spans="1:7" x14ac:dyDescent="0.3">
      <c r="A13" s="58" t="s">
        <v>239</v>
      </c>
      <c r="B13" s="47">
        <v>25745</v>
      </c>
      <c r="C13" s="47">
        <v>0</v>
      </c>
      <c r="D13" s="47">
        <v>25745</v>
      </c>
      <c r="E13" s="47">
        <v>1450351</v>
      </c>
      <c r="F13" s="47">
        <v>1450351</v>
      </c>
      <c r="G13" s="47">
        <f t="shared" si="0"/>
        <v>1424606</v>
      </c>
    </row>
    <row r="14" spans="1:7" x14ac:dyDescent="0.3">
      <c r="A14" s="58" t="s">
        <v>240</v>
      </c>
      <c r="B14" s="47">
        <v>1187352</v>
      </c>
      <c r="C14" s="47">
        <v>0</v>
      </c>
      <c r="D14" s="47">
        <v>1187352</v>
      </c>
      <c r="E14" s="47">
        <v>1480145</v>
      </c>
      <c r="F14" s="47">
        <v>1480145</v>
      </c>
      <c r="G14" s="47">
        <f t="shared" si="0"/>
        <v>292793</v>
      </c>
    </row>
    <row r="15" spans="1:7" x14ac:dyDescent="0.3">
      <c r="A15" s="58" t="s">
        <v>241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3">
      <c r="A16" s="92" t="s">
        <v>242</v>
      </c>
      <c r="B16" s="47">
        <f t="shared" ref="B16:G16" si="1">SUM(B17:B27)</f>
        <v>98465489</v>
      </c>
      <c r="C16" s="47">
        <f t="shared" si="1"/>
        <v>0</v>
      </c>
      <c r="D16" s="47">
        <f t="shared" si="1"/>
        <v>98465489</v>
      </c>
      <c r="E16" s="47">
        <f t="shared" si="1"/>
        <v>95907332</v>
      </c>
      <c r="F16" s="47">
        <f t="shared" si="1"/>
        <v>95907332</v>
      </c>
      <c r="G16" s="47">
        <f t="shared" si="1"/>
        <v>-2558157</v>
      </c>
    </row>
    <row r="17" spans="1:7" x14ac:dyDescent="0.3">
      <c r="A17" s="77" t="s">
        <v>243</v>
      </c>
      <c r="B17" s="47">
        <v>55937984</v>
      </c>
      <c r="C17" s="47">
        <v>0</v>
      </c>
      <c r="D17" s="47">
        <v>55937984</v>
      </c>
      <c r="E17" s="47">
        <v>61312079</v>
      </c>
      <c r="F17" s="47">
        <v>61312079</v>
      </c>
      <c r="G17" s="47">
        <f>F17-B17</f>
        <v>5374095</v>
      </c>
    </row>
    <row r="18" spans="1:7" x14ac:dyDescent="0.3">
      <c r="A18" s="77" t="s">
        <v>244</v>
      </c>
      <c r="B18" s="47">
        <v>29537346</v>
      </c>
      <c r="C18" s="47">
        <v>0</v>
      </c>
      <c r="D18" s="47">
        <v>29537346</v>
      </c>
      <c r="E18" s="47">
        <v>27001476</v>
      </c>
      <c r="F18" s="47">
        <v>27001476</v>
      </c>
      <c r="G18" s="47">
        <f t="shared" ref="G18:G27" si="2">F18-B18</f>
        <v>-2535870</v>
      </c>
    </row>
    <row r="19" spans="1:7" x14ac:dyDescent="0.3">
      <c r="A19" s="77" t="s">
        <v>245</v>
      </c>
      <c r="B19" s="47">
        <v>3915889</v>
      </c>
      <c r="C19" s="47">
        <v>0</v>
      </c>
      <c r="D19" s="47">
        <v>3915889</v>
      </c>
      <c r="E19" s="47">
        <v>2535476</v>
      </c>
      <c r="F19" s="47">
        <v>2535476</v>
      </c>
      <c r="G19" s="47">
        <f t="shared" si="2"/>
        <v>-1380413</v>
      </c>
    </row>
    <row r="20" spans="1:7" x14ac:dyDescent="0.3">
      <c r="A20" s="77" t="s">
        <v>246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3">
      <c r="A21" s="77" t="s">
        <v>247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3">
      <c r="A22" s="77" t="s">
        <v>248</v>
      </c>
      <c r="B22" s="47">
        <v>3408353</v>
      </c>
      <c r="C22" s="47">
        <v>0</v>
      </c>
      <c r="D22" s="47">
        <v>3408353</v>
      </c>
      <c r="E22" s="47">
        <v>382602</v>
      </c>
      <c r="F22" s="47">
        <v>382602</v>
      </c>
      <c r="G22" s="47">
        <f t="shared" si="2"/>
        <v>-3025751</v>
      </c>
    </row>
    <row r="23" spans="1:7" x14ac:dyDescent="0.3">
      <c r="A23" s="77" t="s">
        <v>249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3">
      <c r="A24" s="77" t="s">
        <v>250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3">
      <c r="A25" s="77" t="s">
        <v>251</v>
      </c>
      <c r="B25" s="47">
        <v>152926</v>
      </c>
      <c r="C25" s="47">
        <v>0</v>
      </c>
      <c r="D25" s="47">
        <v>152926</v>
      </c>
      <c r="E25" s="47">
        <v>2912100</v>
      </c>
      <c r="F25" s="47">
        <v>2912100</v>
      </c>
      <c r="G25" s="47">
        <f t="shared" si="2"/>
        <v>2759174</v>
      </c>
    </row>
    <row r="26" spans="1:7" x14ac:dyDescent="0.3">
      <c r="A26" s="77" t="s">
        <v>252</v>
      </c>
      <c r="B26" s="47">
        <v>5512991</v>
      </c>
      <c r="C26" s="47">
        <v>0</v>
      </c>
      <c r="D26" s="47">
        <v>5512991</v>
      </c>
      <c r="E26" s="47">
        <v>1763599</v>
      </c>
      <c r="F26" s="47">
        <v>1763599</v>
      </c>
      <c r="G26" s="47">
        <f t="shared" si="2"/>
        <v>-3749392</v>
      </c>
    </row>
    <row r="27" spans="1:7" x14ac:dyDescent="0.3">
      <c r="A27" s="77" t="s">
        <v>253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3">
      <c r="A28" s="58" t="s">
        <v>254</v>
      </c>
      <c r="B28" s="47">
        <f t="shared" ref="B28:G28" si="3">SUM(B29:B33)</f>
        <v>1190381</v>
      </c>
      <c r="C28" s="47">
        <f t="shared" si="3"/>
        <v>0</v>
      </c>
      <c r="D28" s="47">
        <f t="shared" si="3"/>
        <v>1190381</v>
      </c>
      <c r="E28" s="47">
        <f t="shared" si="3"/>
        <v>912113</v>
      </c>
      <c r="F28" s="47">
        <f t="shared" si="3"/>
        <v>912113</v>
      </c>
      <c r="G28" s="47">
        <f t="shared" si="3"/>
        <v>-278268</v>
      </c>
    </row>
    <row r="29" spans="1:7" x14ac:dyDescent="0.3">
      <c r="A29" s="77" t="s">
        <v>255</v>
      </c>
      <c r="B29" s="47">
        <v>14115</v>
      </c>
      <c r="C29" s="47">
        <v>0</v>
      </c>
      <c r="D29" s="47">
        <v>14115</v>
      </c>
      <c r="E29" s="47">
        <v>2654</v>
      </c>
      <c r="F29" s="47">
        <v>2654</v>
      </c>
      <c r="G29" s="47">
        <f>F29-B29</f>
        <v>-11461</v>
      </c>
    </row>
    <row r="30" spans="1:7" x14ac:dyDescent="0.3">
      <c r="A30" s="77" t="s">
        <v>256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3">
      <c r="A31" s="77" t="s">
        <v>257</v>
      </c>
      <c r="B31" s="47">
        <v>1176266</v>
      </c>
      <c r="C31" s="47">
        <v>0</v>
      </c>
      <c r="D31" s="47">
        <v>1176266</v>
      </c>
      <c r="E31" s="47">
        <v>909459</v>
      </c>
      <c r="F31" s="47">
        <v>909459</v>
      </c>
      <c r="G31" s="47">
        <f t="shared" si="4"/>
        <v>-266807</v>
      </c>
    </row>
    <row r="32" spans="1:7" x14ac:dyDescent="0.3">
      <c r="A32" s="77" t="s">
        <v>258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" customHeight="1" x14ac:dyDescent="0.3">
      <c r="A33" s="77" t="s">
        <v>259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" customHeight="1" x14ac:dyDescent="0.3">
      <c r="A34" s="58" t="s">
        <v>260</v>
      </c>
      <c r="B34" s="47">
        <v>0</v>
      </c>
      <c r="C34" s="47">
        <v>18331605</v>
      </c>
      <c r="D34" s="47">
        <v>18331605</v>
      </c>
      <c r="E34" s="47">
        <v>18020019</v>
      </c>
      <c r="F34" s="47">
        <v>18020019</v>
      </c>
      <c r="G34" s="47">
        <f t="shared" si="4"/>
        <v>18020019</v>
      </c>
    </row>
    <row r="35" spans="1:7" ht="14.4" customHeight="1" x14ac:dyDescent="0.3">
      <c r="A35" s="58" t="s">
        <v>261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" customHeight="1" x14ac:dyDescent="0.3">
      <c r="A36" s="77" t="s">
        <v>262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 x14ac:dyDescent="0.3">
      <c r="A37" s="58" t="s">
        <v>263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3">
      <c r="A38" s="77" t="s">
        <v>264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3">
      <c r="A39" s="77" t="s">
        <v>265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266</v>
      </c>
      <c r="B41" s="4">
        <f t="shared" ref="B41:G41" si="7">SUM(B9,B10,B11,B12,B13,B14,B15,B16,B28,B34,B35,B37)</f>
        <v>118809463</v>
      </c>
      <c r="C41" s="4">
        <f t="shared" si="7"/>
        <v>18331605</v>
      </c>
      <c r="D41" s="4">
        <f t="shared" si="7"/>
        <v>137141068</v>
      </c>
      <c r="E41" s="4">
        <f t="shared" si="7"/>
        <v>133822955</v>
      </c>
      <c r="F41" s="4">
        <f t="shared" si="7"/>
        <v>133822955</v>
      </c>
      <c r="G41" s="4">
        <f t="shared" si="7"/>
        <v>15013492</v>
      </c>
    </row>
    <row r="42" spans="1:7" x14ac:dyDescent="0.3">
      <c r="A42" s="3" t="s">
        <v>267</v>
      </c>
      <c r="B42" s="93"/>
      <c r="C42" s="93"/>
      <c r="D42" s="93"/>
      <c r="E42" s="93"/>
      <c r="F42" s="93"/>
      <c r="G42" s="4">
        <f>IF(G41&gt;0,G41,0)</f>
        <v>15013492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268</v>
      </c>
      <c r="B44" s="49"/>
      <c r="C44" s="49"/>
      <c r="D44" s="49"/>
      <c r="E44" s="49"/>
      <c r="F44" s="49"/>
      <c r="G44" s="49"/>
    </row>
    <row r="45" spans="1:7" x14ac:dyDescent="0.3">
      <c r="A45" s="58" t="s">
        <v>269</v>
      </c>
      <c r="B45" s="47">
        <f t="shared" ref="B45:G45" si="8">SUM(B46:B53)</f>
        <v>106752861</v>
      </c>
      <c r="C45" s="47">
        <f t="shared" si="8"/>
        <v>-4392814</v>
      </c>
      <c r="D45" s="47">
        <f t="shared" si="8"/>
        <v>102360047</v>
      </c>
      <c r="E45" s="47">
        <f t="shared" si="8"/>
        <v>83131960</v>
      </c>
      <c r="F45" s="47">
        <f t="shared" si="8"/>
        <v>83131960</v>
      </c>
      <c r="G45" s="47">
        <f t="shared" si="8"/>
        <v>-23620901</v>
      </c>
    </row>
    <row r="46" spans="1:7" x14ac:dyDescent="0.3">
      <c r="A46" s="80" t="s">
        <v>270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3">
      <c r="A47" s="80" t="s">
        <v>271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3">
      <c r="A48" s="80" t="s">
        <v>272</v>
      </c>
      <c r="B48" s="47">
        <v>45878447</v>
      </c>
      <c r="C48" s="47">
        <v>-3466672</v>
      </c>
      <c r="D48" s="47">
        <v>42411775</v>
      </c>
      <c r="E48" s="47">
        <v>38170602</v>
      </c>
      <c r="F48" s="47">
        <v>38170602</v>
      </c>
      <c r="G48" s="47">
        <f t="shared" si="9"/>
        <v>-7707845</v>
      </c>
    </row>
    <row r="49" spans="1:7" ht="28.8" x14ac:dyDescent="0.3">
      <c r="A49" s="80" t="s">
        <v>273</v>
      </c>
      <c r="B49" s="47">
        <v>60874414</v>
      </c>
      <c r="C49" s="47">
        <v>-926142</v>
      </c>
      <c r="D49" s="47">
        <v>59948272</v>
      </c>
      <c r="E49" s="47">
        <v>44961358</v>
      </c>
      <c r="F49" s="47">
        <v>44961358</v>
      </c>
      <c r="G49" s="47">
        <f t="shared" si="9"/>
        <v>-15913056</v>
      </c>
    </row>
    <row r="50" spans="1:7" x14ac:dyDescent="0.3">
      <c r="A50" s="80" t="s">
        <v>274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3">
      <c r="A51" s="80" t="s">
        <v>275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x14ac:dyDescent="0.3">
      <c r="A52" s="81" t="s">
        <v>276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3">
      <c r="A53" s="77" t="s">
        <v>277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">
      <c r="A54" s="58" t="s">
        <v>278</v>
      </c>
      <c r="B54" s="47">
        <f t="shared" ref="B54:G54" si="10">SUM(B55:B58)</f>
        <v>0</v>
      </c>
      <c r="C54" s="47">
        <f t="shared" si="10"/>
        <v>200000</v>
      </c>
      <c r="D54" s="47">
        <f t="shared" si="10"/>
        <v>200000</v>
      </c>
      <c r="E54" s="47">
        <f t="shared" si="10"/>
        <v>200000</v>
      </c>
      <c r="F54" s="47">
        <f t="shared" si="10"/>
        <v>200000</v>
      </c>
      <c r="G54" s="47">
        <f t="shared" si="10"/>
        <v>200000</v>
      </c>
    </row>
    <row r="55" spans="1:7" x14ac:dyDescent="0.3">
      <c r="A55" s="81" t="s">
        <v>279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280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3">
      <c r="A57" s="80" t="s">
        <v>281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3">
      <c r="A58" s="81" t="s">
        <v>282</v>
      </c>
      <c r="B58" s="47">
        <v>0</v>
      </c>
      <c r="C58" s="47">
        <v>200000</v>
      </c>
      <c r="D58" s="47">
        <v>200000</v>
      </c>
      <c r="E58" s="47">
        <v>200000</v>
      </c>
      <c r="F58" s="47">
        <v>200000</v>
      </c>
      <c r="G58" s="47">
        <f t="shared" si="11"/>
        <v>200000</v>
      </c>
    </row>
    <row r="59" spans="1:7" x14ac:dyDescent="0.3">
      <c r="A59" s="58" t="s">
        <v>283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3">
      <c r="A60" s="80" t="s">
        <v>284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3">
      <c r="A62" s="58" t="s">
        <v>286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3">
      <c r="A63" s="58" t="s">
        <v>287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288</v>
      </c>
      <c r="B65" s="4">
        <f t="shared" ref="B65:G65" si="14">B45+B54+B59+B62+B63</f>
        <v>106752861</v>
      </c>
      <c r="C65" s="4">
        <f t="shared" si="14"/>
        <v>-4192814</v>
      </c>
      <c r="D65" s="4">
        <f t="shared" si="14"/>
        <v>102560047</v>
      </c>
      <c r="E65" s="4">
        <f t="shared" si="14"/>
        <v>83331960</v>
      </c>
      <c r="F65" s="4">
        <f t="shared" si="14"/>
        <v>83331960</v>
      </c>
      <c r="G65" s="4">
        <f t="shared" si="14"/>
        <v>-23420901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289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3">
      <c r="A68" s="58" t="s">
        <v>290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291</v>
      </c>
      <c r="B70" s="4">
        <f t="shared" ref="B70:G70" si="16">B41+B65+B67</f>
        <v>225562324</v>
      </c>
      <c r="C70" s="4">
        <f t="shared" si="16"/>
        <v>14138791</v>
      </c>
      <c r="D70" s="4">
        <f t="shared" si="16"/>
        <v>239701115</v>
      </c>
      <c r="E70" s="4">
        <f t="shared" si="16"/>
        <v>217154915</v>
      </c>
      <c r="F70" s="4">
        <f t="shared" si="16"/>
        <v>217154915</v>
      </c>
      <c r="G70" s="4">
        <f t="shared" si="16"/>
        <v>-8407409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292</v>
      </c>
      <c r="B72" s="49"/>
      <c r="C72" s="49"/>
      <c r="D72" s="49"/>
      <c r="E72" s="49"/>
      <c r="F72" s="49"/>
      <c r="G72" s="49"/>
    </row>
    <row r="73" spans="1:7" x14ac:dyDescent="0.3">
      <c r="A73" s="67" t="s">
        <v>293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28.8" x14ac:dyDescent="0.3">
      <c r="A74" s="67" t="s">
        <v>294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295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60:F75 G9:G15 G60:G76 G55:G58 G38:G53 B54:F57 B35:F45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21" zoomScale="75" zoomScaleNormal="75" workbookViewId="0">
      <selection activeCell="B149" sqref="B149:F149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79" t="s">
        <v>296</v>
      </c>
      <c r="B1" s="171"/>
      <c r="C1" s="171"/>
      <c r="D1" s="171"/>
      <c r="E1" s="171"/>
      <c r="F1" s="171"/>
      <c r="G1" s="172"/>
    </row>
    <row r="2" spans="1:7" x14ac:dyDescent="0.3">
      <c r="A2" s="125" t="str">
        <f>'Formato 1'!A2</f>
        <v>Municipio de Romita, Gto.</v>
      </c>
      <c r="B2" s="125"/>
      <c r="C2" s="125"/>
      <c r="D2" s="125"/>
      <c r="E2" s="125"/>
      <c r="F2" s="125"/>
      <c r="G2" s="125"/>
    </row>
    <row r="3" spans="1:7" x14ac:dyDescent="0.3">
      <c r="A3" s="126" t="s">
        <v>297</v>
      </c>
      <c r="B3" s="126"/>
      <c r="C3" s="126"/>
      <c r="D3" s="126"/>
      <c r="E3" s="126"/>
      <c r="F3" s="126"/>
      <c r="G3" s="126"/>
    </row>
    <row r="4" spans="1:7" x14ac:dyDescent="0.3">
      <c r="A4" s="126" t="s">
        <v>298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77" t="s">
        <v>4</v>
      </c>
      <c r="B7" s="177" t="s">
        <v>299</v>
      </c>
      <c r="C7" s="177"/>
      <c r="D7" s="177"/>
      <c r="E7" s="177"/>
      <c r="F7" s="177"/>
      <c r="G7" s="178" t="s">
        <v>300</v>
      </c>
    </row>
    <row r="8" spans="1:7" ht="28.8" x14ac:dyDescent="0.3">
      <c r="A8" s="177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77"/>
    </row>
    <row r="9" spans="1:7" x14ac:dyDescent="0.3">
      <c r="A9" s="27" t="s">
        <v>305</v>
      </c>
      <c r="B9" s="83">
        <f t="shared" ref="B9:G9" si="0">SUM(B10,B18,B28,B38,B48,B58,B62,B71,B75)</f>
        <v>118809463</v>
      </c>
      <c r="C9" s="83">
        <f t="shared" si="0"/>
        <v>14487767</v>
      </c>
      <c r="D9" s="83">
        <f t="shared" si="0"/>
        <v>133297231</v>
      </c>
      <c r="E9" s="83">
        <f t="shared" si="0"/>
        <v>126014169</v>
      </c>
      <c r="F9" s="83">
        <f t="shared" si="0"/>
        <v>125965486</v>
      </c>
      <c r="G9" s="83">
        <f t="shared" si="0"/>
        <v>7283062</v>
      </c>
    </row>
    <row r="10" spans="1:7" x14ac:dyDescent="0.3">
      <c r="A10" s="84" t="s">
        <v>306</v>
      </c>
      <c r="B10" s="83">
        <f t="shared" ref="B10:G10" si="1">SUM(B11:B17)</f>
        <v>72669559</v>
      </c>
      <c r="C10" s="83">
        <f t="shared" si="1"/>
        <v>-34115915</v>
      </c>
      <c r="D10" s="83">
        <f t="shared" si="1"/>
        <v>38553645</v>
      </c>
      <c r="E10" s="83">
        <f t="shared" si="1"/>
        <v>37218096</v>
      </c>
      <c r="F10" s="83">
        <f t="shared" si="1"/>
        <v>37169413</v>
      </c>
      <c r="G10" s="83">
        <f t="shared" si="1"/>
        <v>1335549</v>
      </c>
    </row>
    <row r="11" spans="1:7" x14ac:dyDescent="0.3">
      <c r="A11" s="85" t="s">
        <v>307</v>
      </c>
      <c r="B11" s="163">
        <v>38753831</v>
      </c>
      <c r="C11" s="163">
        <v>-13323586</v>
      </c>
      <c r="D11" s="162">
        <v>25430245</v>
      </c>
      <c r="E11" s="163">
        <v>24422141</v>
      </c>
      <c r="F11" s="163">
        <v>24422141</v>
      </c>
      <c r="G11" s="75">
        <f>D11-E11</f>
        <v>1008104</v>
      </c>
    </row>
    <row r="12" spans="1:7" x14ac:dyDescent="0.3">
      <c r="A12" s="85" t="s">
        <v>308</v>
      </c>
      <c r="B12" s="163">
        <v>600000</v>
      </c>
      <c r="C12" s="163">
        <v>-600000</v>
      </c>
      <c r="D12" s="162">
        <v>0</v>
      </c>
      <c r="E12" s="163">
        <v>0</v>
      </c>
      <c r="F12" s="163">
        <v>0</v>
      </c>
      <c r="G12" s="75">
        <f t="shared" ref="G12:G17" si="2">D12-E12</f>
        <v>0</v>
      </c>
    </row>
    <row r="13" spans="1:7" x14ac:dyDescent="0.3">
      <c r="A13" s="85" t="s">
        <v>309</v>
      </c>
      <c r="B13" s="163">
        <v>5617849</v>
      </c>
      <c r="C13" s="163">
        <v>-4753949</v>
      </c>
      <c r="D13" s="162">
        <v>863900</v>
      </c>
      <c r="E13" s="163">
        <v>742033</v>
      </c>
      <c r="F13" s="163">
        <v>742033</v>
      </c>
      <c r="G13" s="75">
        <f t="shared" si="2"/>
        <v>121867</v>
      </c>
    </row>
    <row r="14" spans="1:7" x14ac:dyDescent="0.3">
      <c r="A14" s="85" t="s">
        <v>310</v>
      </c>
      <c r="B14" s="163">
        <v>1200000</v>
      </c>
      <c r="C14" s="163">
        <v>1277713</v>
      </c>
      <c r="D14" s="162">
        <v>2477713</v>
      </c>
      <c r="E14" s="163">
        <v>2476713</v>
      </c>
      <c r="F14" s="163">
        <v>2476713</v>
      </c>
      <c r="G14" s="75">
        <f t="shared" si="2"/>
        <v>1000</v>
      </c>
    </row>
    <row r="15" spans="1:7" x14ac:dyDescent="0.3">
      <c r="A15" s="85" t="s">
        <v>311</v>
      </c>
      <c r="B15" s="163">
        <v>26197879</v>
      </c>
      <c r="C15" s="163">
        <v>-16416093</v>
      </c>
      <c r="D15" s="162">
        <v>9781787</v>
      </c>
      <c r="E15" s="163">
        <v>9577209</v>
      </c>
      <c r="F15" s="163">
        <v>9528526</v>
      </c>
      <c r="G15" s="75">
        <f t="shared" si="2"/>
        <v>204578</v>
      </c>
    </row>
    <row r="16" spans="1:7" x14ac:dyDescent="0.3">
      <c r="A16" s="85" t="s">
        <v>312</v>
      </c>
      <c r="B16" s="162">
        <v>0</v>
      </c>
      <c r="C16" s="162">
        <v>0</v>
      </c>
      <c r="D16" s="162">
        <v>0</v>
      </c>
      <c r="E16" s="162">
        <v>0</v>
      </c>
      <c r="F16" s="162">
        <v>0</v>
      </c>
      <c r="G16" s="75">
        <f t="shared" si="2"/>
        <v>0</v>
      </c>
    </row>
    <row r="17" spans="1:7" x14ac:dyDescent="0.3">
      <c r="A17" s="85" t="s">
        <v>313</v>
      </c>
      <c r="B17" s="163">
        <v>300000</v>
      </c>
      <c r="C17" s="163">
        <v>-300000</v>
      </c>
      <c r="D17" s="162">
        <v>0</v>
      </c>
      <c r="E17" s="163">
        <v>0</v>
      </c>
      <c r="F17" s="163">
        <v>0</v>
      </c>
      <c r="G17" s="75">
        <f t="shared" si="2"/>
        <v>0</v>
      </c>
    </row>
    <row r="18" spans="1:7" x14ac:dyDescent="0.3">
      <c r="A18" s="84" t="s">
        <v>314</v>
      </c>
      <c r="B18" s="83">
        <f t="shared" ref="B18:G18" si="3">SUM(B19:B27)</f>
        <v>5112215</v>
      </c>
      <c r="C18" s="83">
        <f t="shared" si="3"/>
        <v>19674770</v>
      </c>
      <c r="D18" s="83">
        <f t="shared" si="3"/>
        <v>24786985</v>
      </c>
      <c r="E18" s="83">
        <f t="shared" si="3"/>
        <v>21783118</v>
      </c>
      <c r="F18" s="83">
        <f t="shared" si="3"/>
        <v>21783118</v>
      </c>
      <c r="G18" s="83">
        <f t="shared" si="3"/>
        <v>3003867</v>
      </c>
    </row>
    <row r="19" spans="1:7" x14ac:dyDescent="0.3">
      <c r="A19" s="85" t="s">
        <v>315</v>
      </c>
      <c r="B19" s="163">
        <v>2176500</v>
      </c>
      <c r="C19" s="163">
        <v>4242773</v>
      </c>
      <c r="D19" s="162">
        <v>6419273</v>
      </c>
      <c r="E19" s="163">
        <v>6397040</v>
      </c>
      <c r="F19" s="163">
        <v>6397040</v>
      </c>
      <c r="G19" s="75">
        <f>D19-E19</f>
        <v>22233</v>
      </c>
    </row>
    <row r="20" spans="1:7" x14ac:dyDescent="0.3">
      <c r="A20" s="85" t="s">
        <v>316</v>
      </c>
      <c r="B20" s="163">
        <v>305100</v>
      </c>
      <c r="C20" s="163">
        <v>3769961</v>
      </c>
      <c r="D20" s="162">
        <v>4075061</v>
      </c>
      <c r="E20" s="163">
        <v>3579877</v>
      </c>
      <c r="F20" s="163">
        <v>3579877</v>
      </c>
      <c r="G20" s="75">
        <f t="shared" ref="G20:G27" si="4">D20-E20</f>
        <v>495184</v>
      </c>
    </row>
    <row r="21" spans="1:7" x14ac:dyDescent="0.3">
      <c r="A21" s="85" t="s">
        <v>317</v>
      </c>
      <c r="B21" s="163">
        <v>0</v>
      </c>
      <c r="C21" s="163">
        <v>120589</v>
      </c>
      <c r="D21" s="162">
        <v>120589</v>
      </c>
      <c r="E21" s="163">
        <v>120589</v>
      </c>
      <c r="F21" s="163">
        <v>120589</v>
      </c>
      <c r="G21" s="75">
        <f t="shared" si="4"/>
        <v>0</v>
      </c>
    </row>
    <row r="22" spans="1:7" x14ac:dyDescent="0.3">
      <c r="A22" s="85" t="s">
        <v>318</v>
      </c>
      <c r="B22" s="163">
        <v>266575</v>
      </c>
      <c r="C22" s="163">
        <v>7319713</v>
      </c>
      <c r="D22" s="162">
        <v>7586288</v>
      </c>
      <c r="E22" s="163">
        <v>5252698</v>
      </c>
      <c r="F22" s="163">
        <v>5252698</v>
      </c>
      <c r="G22" s="75">
        <f t="shared" si="4"/>
        <v>2333590</v>
      </c>
    </row>
    <row r="23" spans="1:7" x14ac:dyDescent="0.3">
      <c r="A23" s="85" t="s">
        <v>319</v>
      </c>
      <c r="B23" s="163">
        <v>0</v>
      </c>
      <c r="C23" s="163">
        <v>240828</v>
      </c>
      <c r="D23" s="162">
        <v>240828</v>
      </c>
      <c r="E23" s="163">
        <v>228433</v>
      </c>
      <c r="F23" s="163">
        <v>228433</v>
      </c>
      <c r="G23" s="75">
        <f t="shared" si="4"/>
        <v>12395</v>
      </c>
    </row>
    <row r="24" spans="1:7" x14ac:dyDescent="0.3">
      <c r="A24" s="85" t="s">
        <v>320</v>
      </c>
      <c r="B24" s="163">
        <v>1576440</v>
      </c>
      <c r="C24" s="163">
        <v>2689095</v>
      </c>
      <c r="D24" s="162">
        <v>4265535</v>
      </c>
      <c r="E24" s="163">
        <v>4265535</v>
      </c>
      <c r="F24" s="163">
        <v>4265535</v>
      </c>
      <c r="G24" s="75">
        <f t="shared" si="4"/>
        <v>0</v>
      </c>
    </row>
    <row r="25" spans="1:7" x14ac:dyDescent="0.3">
      <c r="A25" s="85" t="s">
        <v>321</v>
      </c>
      <c r="B25" s="163">
        <v>80000</v>
      </c>
      <c r="C25" s="163">
        <v>-36193</v>
      </c>
      <c r="D25" s="162">
        <v>43807</v>
      </c>
      <c r="E25" s="163">
        <v>43807</v>
      </c>
      <c r="F25" s="163">
        <v>43807</v>
      </c>
      <c r="G25" s="75">
        <f t="shared" si="4"/>
        <v>0</v>
      </c>
    </row>
    <row r="26" spans="1:7" x14ac:dyDescent="0.3">
      <c r="A26" s="85" t="s">
        <v>322</v>
      </c>
      <c r="B26" s="162">
        <v>0</v>
      </c>
      <c r="C26" s="162">
        <v>0</v>
      </c>
      <c r="D26" s="162">
        <v>0</v>
      </c>
      <c r="E26" s="162">
        <v>0</v>
      </c>
      <c r="F26" s="162">
        <v>0</v>
      </c>
      <c r="G26" s="75">
        <f t="shared" si="4"/>
        <v>0</v>
      </c>
    </row>
    <row r="27" spans="1:7" x14ac:dyDescent="0.3">
      <c r="A27" s="85" t="s">
        <v>323</v>
      </c>
      <c r="B27" s="163">
        <v>707600</v>
      </c>
      <c r="C27" s="163">
        <v>1328004</v>
      </c>
      <c r="D27" s="162">
        <v>2035604</v>
      </c>
      <c r="E27" s="163">
        <v>1895139</v>
      </c>
      <c r="F27" s="163">
        <v>1895139</v>
      </c>
      <c r="G27" s="75">
        <f t="shared" si="4"/>
        <v>140465</v>
      </c>
    </row>
    <row r="28" spans="1:7" x14ac:dyDescent="0.3">
      <c r="A28" s="84" t="s">
        <v>324</v>
      </c>
      <c r="B28" s="83">
        <f t="shared" ref="B28:G28" si="5">SUM(B29:B37)</f>
        <v>8265128</v>
      </c>
      <c r="C28" s="83">
        <f t="shared" si="5"/>
        <v>10679004</v>
      </c>
      <c r="D28" s="83">
        <f t="shared" si="5"/>
        <v>18944132</v>
      </c>
      <c r="E28" s="83">
        <f t="shared" si="5"/>
        <v>17880699</v>
      </c>
      <c r="F28" s="83">
        <f t="shared" si="5"/>
        <v>17880699</v>
      </c>
      <c r="G28" s="83">
        <f t="shared" si="5"/>
        <v>1063433</v>
      </c>
    </row>
    <row r="29" spans="1:7" x14ac:dyDescent="0.3">
      <c r="A29" s="85" t="s">
        <v>325</v>
      </c>
      <c r="B29" s="163">
        <v>896100</v>
      </c>
      <c r="C29" s="163">
        <v>2706657</v>
      </c>
      <c r="D29" s="162">
        <v>3602757</v>
      </c>
      <c r="E29" s="163">
        <v>3571007</v>
      </c>
      <c r="F29" s="163">
        <v>3571007</v>
      </c>
      <c r="G29" s="75">
        <f>D29-E29</f>
        <v>31750</v>
      </c>
    </row>
    <row r="30" spans="1:7" x14ac:dyDescent="0.3">
      <c r="A30" s="85" t="s">
        <v>326</v>
      </c>
      <c r="B30" s="163">
        <v>500000</v>
      </c>
      <c r="C30" s="163">
        <v>1456842</v>
      </c>
      <c r="D30" s="162">
        <v>1956842</v>
      </c>
      <c r="E30" s="163">
        <v>1909792</v>
      </c>
      <c r="F30" s="163">
        <v>1909792</v>
      </c>
      <c r="G30" s="75">
        <f t="shared" ref="G30:G37" si="6">D30-E30</f>
        <v>47050</v>
      </c>
    </row>
    <row r="31" spans="1:7" x14ac:dyDescent="0.3">
      <c r="A31" s="85" t="s">
        <v>327</v>
      </c>
      <c r="B31" s="163">
        <v>712500</v>
      </c>
      <c r="C31" s="163">
        <v>1587940</v>
      </c>
      <c r="D31" s="162">
        <v>2300440</v>
      </c>
      <c r="E31" s="163">
        <v>2230439</v>
      </c>
      <c r="F31" s="163">
        <v>2230439</v>
      </c>
      <c r="G31" s="75">
        <f t="shared" si="6"/>
        <v>70001</v>
      </c>
    </row>
    <row r="32" spans="1:7" x14ac:dyDescent="0.3">
      <c r="A32" s="85" t="s">
        <v>328</v>
      </c>
      <c r="B32" s="163">
        <v>130000</v>
      </c>
      <c r="C32" s="163">
        <v>-30301</v>
      </c>
      <c r="D32" s="162">
        <v>99699</v>
      </c>
      <c r="E32" s="163">
        <v>99605</v>
      </c>
      <c r="F32" s="163">
        <v>99605</v>
      </c>
      <c r="G32" s="75">
        <f t="shared" si="6"/>
        <v>94</v>
      </c>
    </row>
    <row r="33" spans="1:7" ht="14.4" customHeight="1" x14ac:dyDescent="0.3">
      <c r="A33" s="85" t="s">
        <v>329</v>
      </c>
      <c r="B33" s="163">
        <v>950500</v>
      </c>
      <c r="C33" s="163">
        <v>2092194</v>
      </c>
      <c r="D33" s="162">
        <v>3042694</v>
      </c>
      <c r="E33" s="163">
        <v>3042227</v>
      </c>
      <c r="F33" s="163">
        <v>3042227</v>
      </c>
      <c r="G33" s="75">
        <f t="shared" si="6"/>
        <v>467</v>
      </c>
    </row>
    <row r="34" spans="1:7" ht="14.4" customHeight="1" x14ac:dyDescent="0.3">
      <c r="A34" s="85" t="s">
        <v>330</v>
      </c>
      <c r="B34" s="163">
        <v>1700000</v>
      </c>
      <c r="C34" s="163">
        <v>273764</v>
      </c>
      <c r="D34" s="162">
        <v>1973764</v>
      </c>
      <c r="E34" s="163">
        <v>1949652</v>
      </c>
      <c r="F34" s="163">
        <v>1949652</v>
      </c>
      <c r="G34" s="75">
        <f t="shared" si="6"/>
        <v>24112</v>
      </c>
    </row>
    <row r="35" spans="1:7" ht="14.4" customHeight="1" x14ac:dyDescent="0.3">
      <c r="A35" s="85" t="s">
        <v>331</v>
      </c>
      <c r="B35" s="163">
        <v>247000</v>
      </c>
      <c r="C35" s="163">
        <v>338382</v>
      </c>
      <c r="D35" s="162">
        <v>585382</v>
      </c>
      <c r="E35" s="163">
        <v>473903</v>
      </c>
      <c r="F35" s="163">
        <v>473903</v>
      </c>
      <c r="G35" s="75">
        <f t="shared" si="6"/>
        <v>111479</v>
      </c>
    </row>
    <row r="36" spans="1:7" ht="14.4" customHeight="1" x14ac:dyDescent="0.3">
      <c r="A36" s="85" t="s">
        <v>332</v>
      </c>
      <c r="B36" s="163">
        <v>2272093</v>
      </c>
      <c r="C36" s="163">
        <v>2183521</v>
      </c>
      <c r="D36" s="162">
        <v>4455614</v>
      </c>
      <c r="E36" s="163">
        <v>4268424</v>
      </c>
      <c r="F36" s="163">
        <v>4268424</v>
      </c>
      <c r="G36" s="75">
        <f t="shared" si="6"/>
        <v>187190</v>
      </c>
    </row>
    <row r="37" spans="1:7" ht="14.4" customHeight="1" x14ac:dyDescent="0.3">
      <c r="A37" s="85" t="s">
        <v>333</v>
      </c>
      <c r="B37" s="163">
        <v>856935</v>
      </c>
      <c r="C37" s="163">
        <v>70005</v>
      </c>
      <c r="D37" s="162">
        <v>926940</v>
      </c>
      <c r="E37" s="163">
        <v>335650</v>
      </c>
      <c r="F37" s="163">
        <v>335650</v>
      </c>
      <c r="G37" s="75">
        <f t="shared" si="6"/>
        <v>591290</v>
      </c>
    </row>
    <row r="38" spans="1:7" x14ac:dyDescent="0.3">
      <c r="A38" s="84" t="s">
        <v>334</v>
      </c>
      <c r="B38" s="83">
        <f t="shared" ref="B38:G38" si="7">SUM(B39:B47)</f>
        <v>26404561</v>
      </c>
      <c r="C38" s="83">
        <f t="shared" si="7"/>
        <v>11081640</v>
      </c>
      <c r="D38" s="83">
        <f t="shared" si="7"/>
        <v>37486201</v>
      </c>
      <c r="E38" s="83">
        <f t="shared" si="7"/>
        <v>36631605</v>
      </c>
      <c r="F38" s="83">
        <f t="shared" si="7"/>
        <v>36631605</v>
      </c>
      <c r="G38" s="83">
        <f t="shared" si="7"/>
        <v>854596</v>
      </c>
    </row>
    <row r="39" spans="1:7" x14ac:dyDescent="0.3">
      <c r="A39" s="85" t="s">
        <v>335</v>
      </c>
      <c r="B39" s="163">
        <v>11902500</v>
      </c>
      <c r="C39" s="163">
        <v>-4566051</v>
      </c>
      <c r="D39" s="162">
        <v>7336449</v>
      </c>
      <c r="E39" s="163">
        <v>6943125</v>
      </c>
      <c r="F39" s="163">
        <v>6943125</v>
      </c>
      <c r="G39" s="75">
        <f>D39-E39</f>
        <v>393324</v>
      </c>
    </row>
    <row r="40" spans="1:7" x14ac:dyDescent="0.3">
      <c r="A40" s="85" t="s">
        <v>336</v>
      </c>
      <c r="B40" s="162">
        <v>0</v>
      </c>
      <c r="C40" s="162">
        <v>0</v>
      </c>
      <c r="D40" s="162">
        <v>0</v>
      </c>
      <c r="E40" s="162">
        <v>0</v>
      </c>
      <c r="F40" s="162">
        <v>0</v>
      </c>
      <c r="G40" s="75">
        <f t="shared" ref="G40:G47" si="8">D40-E40</f>
        <v>0</v>
      </c>
    </row>
    <row r="41" spans="1:7" x14ac:dyDescent="0.3">
      <c r="A41" s="85" t="s">
        <v>337</v>
      </c>
      <c r="B41" s="162">
        <v>0</v>
      </c>
      <c r="C41" s="162">
        <v>0</v>
      </c>
      <c r="D41" s="162">
        <v>0</v>
      </c>
      <c r="E41" s="162">
        <v>0</v>
      </c>
      <c r="F41" s="162">
        <v>0</v>
      </c>
      <c r="G41" s="75">
        <f t="shared" si="8"/>
        <v>0</v>
      </c>
    </row>
    <row r="42" spans="1:7" x14ac:dyDescent="0.3">
      <c r="A42" s="85" t="s">
        <v>338</v>
      </c>
      <c r="B42" s="163">
        <v>14502061</v>
      </c>
      <c r="C42" s="163">
        <v>15647691</v>
      </c>
      <c r="D42" s="162">
        <v>30149752</v>
      </c>
      <c r="E42" s="163">
        <v>29688480</v>
      </c>
      <c r="F42" s="163">
        <v>29688480</v>
      </c>
      <c r="G42" s="75">
        <f t="shared" si="8"/>
        <v>461272</v>
      </c>
    </row>
    <row r="43" spans="1:7" x14ac:dyDescent="0.3">
      <c r="A43" s="85" t="s">
        <v>339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3">
      <c r="A44" s="85" t="s">
        <v>340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">
      <c r="A45" s="85" t="s">
        <v>341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">
      <c r="A46" s="85" t="s">
        <v>342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">
      <c r="A47" s="85" t="s">
        <v>343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">
      <c r="A48" s="84" t="s">
        <v>344</v>
      </c>
      <c r="B48" s="83">
        <f t="shared" ref="B48:G48" si="9">SUM(B49:B57)</f>
        <v>328000</v>
      </c>
      <c r="C48" s="83">
        <f t="shared" si="9"/>
        <v>427400</v>
      </c>
      <c r="D48" s="83">
        <f t="shared" si="9"/>
        <v>755400</v>
      </c>
      <c r="E48" s="83">
        <f t="shared" si="9"/>
        <v>755400</v>
      </c>
      <c r="F48" s="83">
        <f t="shared" si="9"/>
        <v>755400</v>
      </c>
      <c r="G48" s="83">
        <f t="shared" si="9"/>
        <v>0</v>
      </c>
    </row>
    <row r="49" spans="1:7" x14ac:dyDescent="0.3">
      <c r="A49" s="85" t="s">
        <v>345</v>
      </c>
      <c r="B49" s="163">
        <v>325000</v>
      </c>
      <c r="C49" s="163">
        <v>-325000</v>
      </c>
      <c r="D49" s="162">
        <v>0</v>
      </c>
      <c r="E49" s="163">
        <v>0</v>
      </c>
      <c r="F49" s="163">
        <v>0</v>
      </c>
      <c r="G49" s="75">
        <f>D49-E49</f>
        <v>0</v>
      </c>
    </row>
    <row r="50" spans="1:7" x14ac:dyDescent="0.3">
      <c r="A50" s="85" t="s">
        <v>346</v>
      </c>
      <c r="B50" s="162">
        <v>0</v>
      </c>
      <c r="C50" s="162">
        <v>0</v>
      </c>
      <c r="D50" s="162">
        <v>0</v>
      </c>
      <c r="E50" s="162">
        <v>0</v>
      </c>
      <c r="F50" s="162">
        <v>0</v>
      </c>
      <c r="G50" s="75">
        <f t="shared" ref="G50:G57" si="10">D50-E50</f>
        <v>0</v>
      </c>
    </row>
    <row r="51" spans="1:7" x14ac:dyDescent="0.3">
      <c r="A51" s="85" t="s">
        <v>347</v>
      </c>
      <c r="B51" s="162">
        <v>0</v>
      </c>
      <c r="C51" s="162">
        <v>0</v>
      </c>
      <c r="D51" s="162">
        <v>0</v>
      </c>
      <c r="E51" s="162">
        <v>0</v>
      </c>
      <c r="F51" s="162">
        <v>0</v>
      </c>
      <c r="G51" s="75">
        <f t="shared" si="10"/>
        <v>0</v>
      </c>
    </row>
    <row r="52" spans="1:7" x14ac:dyDescent="0.3">
      <c r="A52" s="85" t="s">
        <v>348</v>
      </c>
      <c r="B52" s="163">
        <v>0</v>
      </c>
      <c r="C52" s="163">
        <v>709000</v>
      </c>
      <c r="D52" s="162">
        <v>709000</v>
      </c>
      <c r="E52" s="163">
        <v>709000</v>
      </c>
      <c r="F52" s="163">
        <v>709000</v>
      </c>
      <c r="G52" s="75">
        <f t="shared" si="10"/>
        <v>0</v>
      </c>
    </row>
    <row r="53" spans="1:7" x14ac:dyDescent="0.3">
      <c r="A53" s="85" t="s">
        <v>349</v>
      </c>
      <c r="B53" s="162">
        <v>0</v>
      </c>
      <c r="C53" s="162">
        <v>0</v>
      </c>
      <c r="D53" s="162">
        <v>0</v>
      </c>
      <c r="E53" s="162">
        <v>0</v>
      </c>
      <c r="F53" s="162">
        <v>0</v>
      </c>
      <c r="G53" s="75">
        <f t="shared" si="10"/>
        <v>0</v>
      </c>
    </row>
    <row r="54" spans="1:7" x14ac:dyDescent="0.3">
      <c r="A54" s="85" t="s">
        <v>350</v>
      </c>
      <c r="B54" s="163">
        <v>3000</v>
      </c>
      <c r="C54" s="163">
        <v>43400</v>
      </c>
      <c r="D54" s="162">
        <v>46400</v>
      </c>
      <c r="E54" s="163">
        <v>46400</v>
      </c>
      <c r="F54" s="163">
        <v>46400</v>
      </c>
      <c r="G54" s="75">
        <f t="shared" si="10"/>
        <v>0</v>
      </c>
    </row>
    <row r="55" spans="1:7" x14ac:dyDescent="0.3">
      <c r="A55" s="85" t="s">
        <v>351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3">
      <c r="A56" s="85" t="s">
        <v>352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3">
      <c r="A57" s="85" t="s">
        <v>353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3">
      <c r="A58" s="84" t="s">
        <v>354</v>
      </c>
      <c r="B58" s="83">
        <f t="shared" ref="B58:G58" si="11">SUM(B59:B61)</f>
        <v>200000</v>
      </c>
      <c r="C58" s="83">
        <f t="shared" si="11"/>
        <v>6420868</v>
      </c>
      <c r="D58" s="83">
        <f t="shared" si="11"/>
        <v>6620868</v>
      </c>
      <c r="E58" s="83">
        <f t="shared" si="11"/>
        <v>6620868</v>
      </c>
      <c r="F58" s="83">
        <f t="shared" si="11"/>
        <v>6620868</v>
      </c>
      <c r="G58" s="83">
        <f t="shared" si="11"/>
        <v>0</v>
      </c>
    </row>
    <row r="59" spans="1:7" x14ac:dyDescent="0.3">
      <c r="A59" s="85" t="s">
        <v>355</v>
      </c>
      <c r="B59" s="163">
        <v>200000</v>
      </c>
      <c r="C59" s="163">
        <v>6420868</v>
      </c>
      <c r="D59" s="162">
        <v>6620868</v>
      </c>
      <c r="E59" s="163">
        <v>6620868</v>
      </c>
      <c r="F59" s="163">
        <v>6620868</v>
      </c>
      <c r="G59" s="75">
        <f>D59-E59</f>
        <v>0</v>
      </c>
    </row>
    <row r="60" spans="1:7" x14ac:dyDescent="0.3">
      <c r="A60" s="85" t="s">
        <v>356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3">
      <c r="A61" s="85" t="s">
        <v>357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3">
      <c r="A62" s="84" t="s">
        <v>358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3">
      <c r="A63" s="85" t="s">
        <v>359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360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3">
      <c r="A65" s="85" t="s">
        <v>361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3">
      <c r="A66" s="85" t="s">
        <v>362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3">
      <c r="A67" s="85" t="s">
        <v>363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3">
      <c r="A68" s="85" t="s">
        <v>364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3">
      <c r="A69" s="85" t="s">
        <v>365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3">
      <c r="A70" s="85" t="s">
        <v>366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3">
      <c r="A71" s="84" t="s">
        <v>367</v>
      </c>
      <c r="B71" s="83">
        <f t="shared" ref="B71:G71" si="15">SUM(B72:B74)</f>
        <v>50000</v>
      </c>
      <c r="C71" s="83">
        <f t="shared" si="15"/>
        <v>320000</v>
      </c>
      <c r="D71" s="83">
        <f t="shared" si="15"/>
        <v>370000</v>
      </c>
      <c r="E71" s="83">
        <f t="shared" si="15"/>
        <v>370000</v>
      </c>
      <c r="F71" s="83">
        <f t="shared" si="15"/>
        <v>370000</v>
      </c>
      <c r="G71" s="83">
        <f t="shared" si="15"/>
        <v>0</v>
      </c>
    </row>
    <row r="72" spans="1:7" x14ac:dyDescent="0.3">
      <c r="A72" s="85" t="s">
        <v>368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369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" si="16">D73-E73</f>
        <v>0</v>
      </c>
    </row>
    <row r="74" spans="1:7" x14ac:dyDescent="0.3">
      <c r="A74" s="85" t="s">
        <v>370</v>
      </c>
      <c r="B74" s="163">
        <v>50000</v>
      </c>
      <c r="C74" s="163">
        <v>320000</v>
      </c>
      <c r="D74" s="162">
        <v>370000</v>
      </c>
      <c r="E74" s="163">
        <v>370000</v>
      </c>
      <c r="F74" s="163">
        <v>370000</v>
      </c>
      <c r="G74" s="75">
        <f>D74-E74</f>
        <v>0</v>
      </c>
    </row>
    <row r="75" spans="1:7" x14ac:dyDescent="0.3">
      <c r="A75" s="84" t="s">
        <v>371</v>
      </c>
      <c r="B75" s="83">
        <f t="shared" ref="B75:G75" si="17">SUM(B76:B82)</f>
        <v>5780000</v>
      </c>
      <c r="C75" s="83">
        <f t="shared" si="17"/>
        <v>0</v>
      </c>
      <c r="D75" s="83">
        <f t="shared" si="17"/>
        <v>5780000</v>
      </c>
      <c r="E75" s="83">
        <f t="shared" si="17"/>
        <v>4754383</v>
      </c>
      <c r="F75" s="83">
        <f t="shared" si="17"/>
        <v>4754383</v>
      </c>
      <c r="G75" s="83">
        <f t="shared" si="17"/>
        <v>1025617</v>
      </c>
    </row>
    <row r="76" spans="1:7" x14ac:dyDescent="0.3">
      <c r="A76" s="85" t="s">
        <v>372</v>
      </c>
      <c r="B76" s="163">
        <v>5500000</v>
      </c>
      <c r="C76" s="163">
        <v>0</v>
      </c>
      <c r="D76" s="162">
        <v>5500000</v>
      </c>
      <c r="E76" s="163">
        <v>4583333</v>
      </c>
      <c r="F76" s="163">
        <v>4583333</v>
      </c>
      <c r="G76" s="75">
        <f>D76-E76</f>
        <v>916667</v>
      </c>
    </row>
    <row r="77" spans="1:7" x14ac:dyDescent="0.3">
      <c r="A77" s="85" t="s">
        <v>373</v>
      </c>
      <c r="B77" s="163">
        <v>280000</v>
      </c>
      <c r="C77" s="163">
        <v>0</v>
      </c>
      <c r="D77" s="162">
        <v>280000</v>
      </c>
      <c r="E77" s="163">
        <v>171050</v>
      </c>
      <c r="F77" s="163">
        <v>171050</v>
      </c>
      <c r="G77" s="75">
        <f t="shared" ref="G77:G82" si="18">D77-E77</f>
        <v>108950</v>
      </c>
    </row>
    <row r="78" spans="1:7" x14ac:dyDescent="0.3">
      <c r="A78" s="85" t="s">
        <v>374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3">
      <c r="A79" s="85" t="s">
        <v>375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3">
      <c r="A80" s="85" t="s">
        <v>376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3">
      <c r="A81" s="85" t="s">
        <v>377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3">
      <c r="A82" s="85" t="s">
        <v>378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379</v>
      </c>
      <c r="B84" s="83">
        <f t="shared" ref="B84:G84" si="19">SUM(B85,B93,B103,B113,B123,B133,B137,B146,B150)</f>
        <v>106752861</v>
      </c>
      <c r="C84" s="83">
        <f t="shared" si="19"/>
        <v>105010065</v>
      </c>
      <c r="D84" s="83">
        <f t="shared" si="19"/>
        <v>211762926</v>
      </c>
      <c r="E84" s="83">
        <f t="shared" si="19"/>
        <v>178429155</v>
      </c>
      <c r="F84" s="83">
        <f t="shared" si="19"/>
        <v>170571563</v>
      </c>
      <c r="G84" s="83">
        <f t="shared" si="19"/>
        <v>33333771</v>
      </c>
    </row>
    <row r="85" spans="1:7" x14ac:dyDescent="0.3">
      <c r="A85" s="84" t="s">
        <v>306</v>
      </c>
      <c r="B85" s="83">
        <f t="shared" ref="B85:G85" si="20">SUM(B86:B92)</f>
        <v>43412892</v>
      </c>
      <c r="C85" s="83">
        <f t="shared" si="20"/>
        <v>-7032077</v>
      </c>
      <c r="D85" s="83">
        <f t="shared" si="20"/>
        <v>36380815</v>
      </c>
      <c r="E85" s="83">
        <f t="shared" si="20"/>
        <v>26537729</v>
      </c>
      <c r="F85" s="83">
        <f t="shared" si="20"/>
        <v>26537729</v>
      </c>
      <c r="G85" s="83">
        <f t="shared" si="20"/>
        <v>9843086</v>
      </c>
    </row>
    <row r="86" spans="1:7" x14ac:dyDescent="0.3">
      <c r="A86" s="85" t="s">
        <v>307</v>
      </c>
      <c r="B86" s="163">
        <v>33185003</v>
      </c>
      <c r="C86" s="163">
        <v>-5091743</v>
      </c>
      <c r="D86" s="162">
        <v>28093259</v>
      </c>
      <c r="E86" s="163">
        <v>19992491</v>
      </c>
      <c r="F86" s="163">
        <v>19992491</v>
      </c>
      <c r="G86" s="75">
        <f>D86-E86</f>
        <v>8100768</v>
      </c>
    </row>
    <row r="87" spans="1:7" x14ac:dyDescent="0.3">
      <c r="A87" s="85" t="s">
        <v>308</v>
      </c>
      <c r="B87" s="162">
        <v>0</v>
      </c>
      <c r="C87" s="162">
        <v>0</v>
      </c>
      <c r="D87" s="162">
        <v>0</v>
      </c>
      <c r="E87" s="162">
        <v>0</v>
      </c>
      <c r="F87" s="162">
        <v>0</v>
      </c>
      <c r="G87" s="75">
        <f t="shared" ref="G87:G92" si="21">D87-E87</f>
        <v>0</v>
      </c>
    </row>
    <row r="88" spans="1:7" x14ac:dyDescent="0.3">
      <c r="A88" s="85" t="s">
        <v>309</v>
      </c>
      <c r="B88" s="163">
        <v>5006962</v>
      </c>
      <c r="C88" s="163">
        <v>-4614819</v>
      </c>
      <c r="D88" s="162">
        <v>392143</v>
      </c>
      <c r="E88" s="163">
        <v>322163</v>
      </c>
      <c r="F88" s="163">
        <v>322163</v>
      </c>
      <c r="G88" s="75">
        <f t="shared" si="21"/>
        <v>69980</v>
      </c>
    </row>
    <row r="89" spans="1:7" x14ac:dyDescent="0.3">
      <c r="A89" s="85" t="s">
        <v>310</v>
      </c>
      <c r="B89" s="163">
        <v>500000</v>
      </c>
      <c r="C89" s="163">
        <v>-500000</v>
      </c>
      <c r="D89" s="162">
        <v>0</v>
      </c>
      <c r="E89" s="163">
        <v>0</v>
      </c>
      <c r="F89" s="163">
        <v>0</v>
      </c>
      <c r="G89" s="75">
        <f t="shared" si="21"/>
        <v>0</v>
      </c>
    </row>
    <row r="90" spans="1:7" x14ac:dyDescent="0.3">
      <c r="A90" s="85" t="s">
        <v>311</v>
      </c>
      <c r="B90" s="163">
        <v>4720927</v>
      </c>
      <c r="C90" s="163">
        <v>3174485</v>
      </c>
      <c r="D90" s="162">
        <v>7895413</v>
      </c>
      <c r="E90" s="163">
        <v>6223075</v>
      </c>
      <c r="F90" s="163">
        <v>6223075</v>
      </c>
      <c r="G90" s="75">
        <f t="shared" si="21"/>
        <v>1672338</v>
      </c>
    </row>
    <row r="91" spans="1:7" x14ac:dyDescent="0.3">
      <c r="A91" s="85" t="s">
        <v>312</v>
      </c>
      <c r="B91" s="162">
        <v>0</v>
      </c>
      <c r="C91" s="162">
        <v>0</v>
      </c>
      <c r="D91" s="162">
        <v>0</v>
      </c>
      <c r="E91" s="162">
        <v>0</v>
      </c>
      <c r="F91" s="75">
        <v>0</v>
      </c>
      <c r="G91" s="75">
        <f t="shared" si="21"/>
        <v>0</v>
      </c>
    </row>
    <row r="92" spans="1:7" x14ac:dyDescent="0.3">
      <c r="A92" s="85" t="s">
        <v>313</v>
      </c>
      <c r="B92" s="162">
        <v>0</v>
      </c>
      <c r="C92" s="162">
        <v>0</v>
      </c>
      <c r="D92" s="162">
        <v>0</v>
      </c>
      <c r="E92" s="162">
        <v>0</v>
      </c>
      <c r="F92" s="75">
        <v>0</v>
      </c>
      <c r="G92" s="75">
        <f t="shared" si="21"/>
        <v>0</v>
      </c>
    </row>
    <row r="93" spans="1:7" x14ac:dyDescent="0.3">
      <c r="A93" s="84" t="s">
        <v>314</v>
      </c>
      <c r="B93" s="83">
        <f t="shared" ref="B93:G93" si="22">SUM(B94:B102)</f>
        <v>6425503</v>
      </c>
      <c r="C93" s="83">
        <f t="shared" si="22"/>
        <v>12135915</v>
      </c>
      <c r="D93" s="83">
        <f t="shared" si="22"/>
        <v>18561418</v>
      </c>
      <c r="E93" s="83">
        <f t="shared" si="22"/>
        <v>18555918</v>
      </c>
      <c r="F93" s="83">
        <f t="shared" si="22"/>
        <v>18555918</v>
      </c>
      <c r="G93" s="83">
        <f t="shared" si="22"/>
        <v>5500</v>
      </c>
    </row>
    <row r="94" spans="1:7" x14ac:dyDescent="0.3">
      <c r="A94" s="85" t="s">
        <v>315</v>
      </c>
      <c r="B94" s="163">
        <v>550780</v>
      </c>
      <c r="C94" s="163">
        <v>1793247</v>
      </c>
      <c r="D94" s="162">
        <v>2344027</v>
      </c>
      <c r="E94" s="163">
        <v>2344027</v>
      </c>
      <c r="F94" s="163">
        <v>2344027</v>
      </c>
      <c r="G94" s="75">
        <f>D94-E94</f>
        <v>0</v>
      </c>
    </row>
    <row r="95" spans="1:7" x14ac:dyDescent="0.3">
      <c r="A95" s="85" t="s">
        <v>316</v>
      </c>
      <c r="B95" s="163">
        <v>160000</v>
      </c>
      <c r="C95" s="163">
        <v>-52921</v>
      </c>
      <c r="D95" s="162">
        <v>107079</v>
      </c>
      <c r="E95" s="163">
        <v>107079</v>
      </c>
      <c r="F95" s="163">
        <v>107079</v>
      </c>
      <c r="G95" s="75">
        <f t="shared" ref="G95:G102" si="23">D95-E95</f>
        <v>0</v>
      </c>
    </row>
    <row r="96" spans="1:7" x14ac:dyDescent="0.3">
      <c r="A96" s="85" t="s">
        <v>317</v>
      </c>
      <c r="B96" s="163">
        <v>0</v>
      </c>
      <c r="C96" s="163">
        <v>1950</v>
      </c>
      <c r="D96" s="162">
        <v>1950</v>
      </c>
      <c r="E96" s="163">
        <v>1950</v>
      </c>
      <c r="F96" s="163">
        <v>1950</v>
      </c>
      <c r="G96" s="75">
        <f t="shared" si="23"/>
        <v>0</v>
      </c>
    </row>
    <row r="97" spans="1:7" x14ac:dyDescent="0.3">
      <c r="A97" s="85" t="s">
        <v>318</v>
      </c>
      <c r="B97" s="163">
        <v>1715723</v>
      </c>
      <c r="C97" s="163">
        <v>-734145</v>
      </c>
      <c r="D97" s="162">
        <v>981578</v>
      </c>
      <c r="E97" s="163">
        <v>981578</v>
      </c>
      <c r="F97" s="163">
        <v>981578</v>
      </c>
      <c r="G97" s="75">
        <f t="shared" si="23"/>
        <v>0</v>
      </c>
    </row>
    <row r="98" spans="1:7" x14ac:dyDescent="0.3">
      <c r="A98" s="87" t="s">
        <v>319</v>
      </c>
      <c r="B98" s="163">
        <v>225000</v>
      </c>
      <c r="C98" s="163">
        <v>-149860</v>
      </c>
      <c r="D98" s="162">
        <v>75140</v>
      </c>
      <c r="E98" s="163">
        <v>75140</v>
      </c>
      <c r="F98" s="163">
        <v>75140</v>
      </c>
      <c r="G98" s="75">
        <f t="shared" si="23"/>
        <v>0</v>
      </c>
    </row>
    <row r="99" spans="1:7" x14ac:dyDescent="0.3">
      <c r="A99" s="85" t="s">
        <v>320</v>
      </c>
      <c r="B99" s="163">
        <v>1523000</v>
      </c>
      <c r="C99" s="163">
        <v>11531946</v>
      </c>
      <c r="D99" s="162">
        <v>13054946</v>
      </c>
      <c r="E99" s="163">
        <v>13049446</v>
      </c>
      <c r="F99" s="163">
        <v>13049446</v>
      </c>
      <c r="G99" s="75">
        <f t="shared" si="23"/>
        <v>5500</v>
      </c>
    </row>
    <row r="100" spans="1:7" x14ac:dyDescent="0.3">
      <c r="A100" s="85" t="s">
        <v>321</v>
      </c>
      <c r="B100" s="163">
        <v>928000</v>
      </c>
      <c r="C100" s="163">
        <v>-488021</v>
      </c>
      <c r="D100" s="162">
        <v>439979</v>
      </c>
      <c r="E100" s="163">
        <v>439979</v>
      </c>
      <c r="F100" s="163">
        <v>439979</v>
      </c>
      <c r="G100" s="75">
        <f t="shared" si="23"/>
        <v>0</v>
      </c>
    </row>
    <row r="101" spans="1:7" x14ac:dyDescent="0.3">
      <c r="A101" s="85" t="s">
        <v>322</v>
      </c>
      <c r="B101" s="162">
        <v>0</v>
      </c>
      <c r="C101" s="162">
        <v>0</v>
      </c>
      <c r="D101" s="162">
        <v>0</v>
      </c>
      <c r="E101" s="162">
        <v>0</v>
      </c>
      <c r="F101" s="162">
        <v>0</v>
      </c>
      <c r="G101" s="75">
        <f t="shared" si="23"/>
        <v>0</v>
      </c>
    </row>
    <row r="102" spans="1:7" x14ac:dyDescent="0.3">
      <c r="A102" s="85" t="s">
        <v>323</v>
      </c>
      <c r="B102" s="163">
        <v>1323000</v>
      </c>
      <c r="C102" s="163">
        <v>233719</v>
      </c>
      <c r="D102" s="162">
        <v>1556719</v>
      </c>
      <c r="E102" s="163">
        <v>1556719</v>
      </c>
      <c r="F102" s="163">
        <v>1556719</v>
      </c>
      <c r="G102" s="75">
        <f t="shared" si="23"/>
        <v>0</v>
      </c>
    </row>
    <row r="103" spans="1:7" x14ac:dyDescent="0.3">
      <c r="A103" s="84" t="s">
        <v>324</v>
      </c>
      <c r="B103" s="83">
        <f t="shared" ref="B103:G103" si="24">SUM(B104:B112)</f>
        <v>7616019</v>
      </c>
      <c r="C103" s="83">
        <f t="shared" si="24"/>
        <v>5389869</v>
      </c>
      <c r="D103" s="83">
        <f t="shared" si="24"/>
        <v>13005888</v>
      </c>
      <c r="E103" s="83">
        <f t="shared" si="24"/>
        <v>12965598</v>
      </c>
      <c r="F103" s="83">
        <f t="shared" si="24"/>
        <v>12965598</v>
      </c>
      <c r="G103" s="83">
        <f t="shared" si="24"/>
        <v>40290</v>
      </c>
    </row>
    <row r="104" spans="1:7" x14ac:dyDescent="0.3">
      <c r="A104" s="85" t="s">
        <v>325</v>
      </c>
      <c r="B104" s="163">
        <v>1861519</v>
      </c>
      <c r="C104" s="163">
        <v>3019316</v>
      </c>
      <c r="D104" s="162">
        <v>4880835</v>
      </c>
      <c r="E104" s="163">
        <v>4880835</v>
      </c>
      <c r="F104" s="163">
        <v>4880835</v>
      </c>
      <c r="G104" s="75">
        <f>D104-E104</f>
        <v>0</v>
      </c>
    </row>
    <row r="105" spans="1:7" x14ac:dyDescent="0.3">
      <c r="A105" s="85" t="s">
        <v>326</v>
      </c>
      <c r="B105" s="163">
        <v>250000</v>
      </c>
      <c r="C105" s="163">
        <v>2011068</v>
      </c>
      <c r="D105" s="162">
        <v>2261068</v>
      </c>
      <c r="E105" s="163">
        <v>2261068</v>
      </c>
      <c r="F105" s="163">
        <v>2261068</v>
      </c>
      <c r="G105" s="75">
        <f t="shared" ref="G105:G112" si="25">D105-E105</f>
        <v>0</v>
      </c>
    </row>
    <row r="106" spans="1:7" x14ac:dyDescent="0.3">
      <c r="A106" s="85" t="s">
        <v>327</v>
      </c>
      <c r="B106" s="163">
        <v>89500</v>
      </c>
      <c r="C106" s="163">
        <v>3189739</v>
      </c>
      <c r="D106" s="162">
        <v>3279239</v>
      </c>
      <c r="E106" s="163">
        <v>3278271</v>
      </c>
      <c r="F106" s="163">
        <v>3278271</v>
      </c>
      <c r="G106" s="75">
        <f t="shared" si="25"/>
        <v>968</v>
      </c>
    </row>
    <row r="107" spans="1:7" x14ac:dyDescent="0.3">
      <c r="A107" s="85" t="s">
        <v>328</v>
      </c>
      <c r="B107" s="163">
        <v>400000</v>
      </c>
      <c r="C107" s="163">
        <v>-335793</v>
      </c>
      <c r="D107" s="162">
        <v>64207</v>
      </c>
      <c r="E107" s="163">
        <v>24885</v>
      </c>
      <c r="F107" s="163">
        <v>24885</v>
      </c>
      <c r="G107" s="75">
        <f t="shared" si="25"/>
        <v>39322</v>
      </c>
    </row>
    <row r="108" spans="1:7" x14ac:dyDescent="0.3">
      <c r="A108" s="85" t="s">
        <v>329</v>
      </c>
      <c r="B108" s="163">
        <v>4985000</v>
      </c>
      <c r="C108" s="163">
        <v>-2474776</v>
      </c>
      <c r="D108" s="162">
        <v>2510224</v>
      </c>
      <c r="E108" s="163">
        <v>2510224</v>
      </c>
      <c r="F108" s="163">
        <v>2510224</v>
      </c>
      <c r="G108" s="75">
        <f t="shared" si="25"/>
        <v>0</v>
      </c>
    </row>
    <row r="109" spans="1:7" x14ac:dyDescent="0.3">
      <c r="A109" s="85" t="s">
        <v>330</v>
      </c>
      <c r="B109" s="162">
        <v>0</v>
      </c>
      <c r="C109" s="162">
        <v>0</v>
      </c>
      <c r="D109" s="162">
        <v>0</v>
      </c>
      <c r="E109" s="162">
        <v>0</v>
      </c>
      <c r="F109" s="162">
        <v>0</v>
      </c>
      <c r="G109" s="75">
        <f t="shared" si="25"/>
        <v>0</v>
      </c>
    </row>
    <row r="110" spans="1:7" x14ac:dyDescent="0.3">
      <c r="A110" s="85" t="s">
        <v>331</v>
      </c>
      <c r="B110" s="163">
        <v>0</v>
      </c>
      <c r="C110" s="163">
        <v>4111</v>
      </c>
      <c r="D110" s="162">
        <v>4111</v>
      </c>
      <c r="E110" s="163">
        <v>4111</v>
      </c>
      <c r="F110" s="163">
        <v>4111</v>
      </c>
      <c r="G110" s="75">
        <f t="shared" si="25"/>
        <v>0</v>
      </c>
    </row>
    <row r="111" spans="1:7" x14ac:dyDescent="0.3">
      <c r="A111" s="85" t="s">
        <v>332</v>
      </c>
      <c r="B111" s="163">
        <v>5000</v>
      </c>
      <c r="C111" s="163">
        <v>-5000</v>
      </c>
      <c r="D111" s="162">
        <v>0</v>
      </c>
      <c r="E111" s="163">
        <v>0</v>
      </c>
      <c r="F111" s="163">
        <v>0</v>
      </c>
      <c r="G111" s="75">
        <f t="shared" si="25"/>
        <v>0</v>
      </c>
    </row>
    <row r="112" spans="1:7" x14ac:dyDescent="0.3">
      <c r="A112" s="85" t="s">
        <v>333</v>
      </c>
      <c r="B112" s="163">
        <v>25000</v>
      </c>
      <c r="C112" s="163">
        <v>-18796</v>
      </c>
      <c r="D112" s="162">
        <v>6204</v>
      </c>
      <c r="E112" s="163">
        <v>6204</v>
      </c>
      <c r="F112" s="163">
        <v>6204</v>
      </c>
      <c r="G112" s="75">
        <f t="shared" si="25"/>
        <v>0</v>
      </c>
    </row>
    <row r="113" spans="1:7" x14ac:dyDescent="0.3">
      <c r="A113" s="84" t="s">
        <v>334</v>
      </c>
      <c r="B113" s="83">
        <f t="shared" ref="B113:G113" si="26">SUM(B114:B122)</f>
        <v>1300000</v>
      </c>
      <c r="C113" s="83">
        <f t="shared" si="26"/>
        <v>10192933</v>
      </c>
      <c r="D113" s="83">
        <f t="shared" si="26"/>
        <v>11492933</v>
      </c>
      <c r="E113" s="83">
        <f t="shared" si="26"/>
        <v>10624038</v>
      </c>
      <c r="F113" s="83">
        <f t="shared" si="26"/>
        <v>6692930</v>
      </c>
      <c r="G113" s="83">
        <f t="shared" si="26"/>
        <v>868895</v>
      </c>
    </row>
    <row r="114" spans="1:7" x14ac:dyDescent="0.3">
      <c r="A114" s="85" t="s">
        <v>335</v>
      </c>
      <c r="B114" s="163">
        <v>0</v>
      </c>
      <c r="C114" s="163">
        <v>207000</v>
      </c>
      <c r="D114" s="162">
        <v>207000</v>
      </c>
      <c r="E114" s="163">
        <v>206997</v>
      </c>
      <c r="F114" s="163">
        <v>206997</v>
      </c>
      <c r="G114" s="75">
        <f>D114-E114</f>
        <v>3</v>
      </c>
    </row>
    <row r="115" spans="1:7" x14ac:dyDescent="0.3">
      <c r="A115" s="85" t="s">
        <v>336</v>
      </c>
      <c r="B115" s="162">
        <v>0</v>
      </c>
      <c r="C115" s="162">
        <v>0</v>
      </c>
      <c r="D115" s="162">
        <v>0</v>
      </c>
      <c r="E115" s="162">
        <v>0</v>
      </c>
      <c r="F115" s="162">
        <v>0</v>
      </c>
      <c r="G115" s="75">
        <f t="shared" ref="G115:G122" si="27">D115-E115</f>
        <v>0</v>
      </c>
    </row>
    <row r="116" spans="1:7" x14ac:dyDescent="0.3">
      <c r="A116" s="85" t="s">
        <v>337</v>
      </c>
      <c r="B116" s="162">
        <v>0</v>
      </c>
      <c r="C116" s="162">
        <v>0</v>
      </c>
      <c r="D116" s="162">
        <v>0</v>
      </c>
      <c r="E116" s="162">
        <v>0</v>
      </c>
      <c r="F116" s="162">
        <v>0</v>
      </c>
      <c r="G116" s="75">
        <f t="shared" si="27"/>
        <v>0</v>
      </c>
    </row>
    <row r="117" spans="1:7" x14ac:dyDescent="0.3">
      <c r="A117" s="85" t="s">
        <v>338</v>
      </c>
      <c r="B117" s="163">
        <v>1300000</v>
      </c>
      <c r="C117" s="163">
        <v>9985933</v>
      </c>
      <c r="D117" s="162">
        <v>11285933</v>
      </c>
      <c r="E117" s="163">
        <v>10417041</v>
      </c>
      <c r="F117" s="163">
        <v>6485933</v>
      </c>
      <c r="G117" s="75">
        <f t="shared" si="27"/>
        <v>868892</v>
      </c>
    </row>
    <row r="118" spans="1:7" x14ac:dyDescent="0.3">
      <c r="A118" s="85" t="s">
        <v>339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3">
      <c r="A119" s="85" t="s">
        <v>340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3">
      <c r="A120" s="85" t="s">
        <v>341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3">
      <c r="A121" s="85" t="s">
        <v>342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3">
      <c r="A122" s="85" t="s">
        <v>343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3">
      <c r="A123" s="84" t="s">
        <v>344</v>
      </c>
      <c r="B123" s="83">
        <f t="shared" ref="B123:G123" si="28">SUM(B124:B132)</f>
        <v>2820000</v>
      </c>
      <c r="C123" s="83">
        <f t="shared" si="28"/>
        <v>-2588000</v>
      </c>
      <c r="D123" s="83">
        <f t="shared" si="28"/>
        <v>232000</v>
      </c>
      <c r="E123" s="83">
        <f t="shared" si="28"/>
        <v>232000</v>
      </c>
      <c r="F123" s="83">
        <f t="shared" si="28"/>
        <v>232000</v>
      </c>
      <c r="G123" s="83">
        <f t="shared" si="28"/>
        <v>0</v>
      </c>
    </row>
    <row r="124" spans="1:7" x14ac:dyDescent="0.3">
      <c r="A124" s="85" t="s">
        <v>345</v>
      </c>
      <c r="B124" s="162">
        <v>0</v>
      </c>
      <c r="C124" s="162">
        <v>0</v>
      </c>
      <c r="D124" s="162">
        <v>0</v>
      </c>
      <c r="E124" s="162">
        <v>0</v>
      </c>
      <c r="F124" s="75">
        <v>0</v>
      </c>
      <c r="G124" s="75">
        <f>D124-E124</f>
        <v>0</v>
      </c>
    </row>
    <row r="125" spans="1:7" x14ac:dyDescent="0.3">
      <c r="A125" s="85" t="s">
        <v>346</v>
      </c>
      <c r="B125" s="162">
        <v>0</v>
      </c>
      <c r="C125" s="162">
        <v>0</v>
      </c>
      <c r="D125" s="162">
        <v>0</v>
      </c>
      <c r="E125" s="162">
        <v>0</v>
      </c>
      <c r="F125" s="75">
        <v>0</v>
      </c>
      <c r="G125" s="75">
        <f t="shared" ref="G125:G132" si="29">D125-E125</f>
        <v>0</v>
      </c>
    </row>
    <row r="126" spans="1:7" x14ac:dyDescent="0.3">
      <c r="A126" s="85" t="s">
        <v>347</v>
      </c>
      <c r="B126" s="162">
        <v>0</v>
      </c>
      <c r="C126" s="162">
        <v>0</v>
      </c>
      <c r="D126" s="162">
        <v>0</v>
      </c>
      <c r="E126" s="162">
        <v>0</v>
      </c>
      <c r="F126" s="75">
        <v>0</v>
      </c>
      <c r="G126" s="75">
        <f t="shared" si="29"/>
        <v>0</v>
      </c>
    </row>
    <row r="127" spans="1:7" x14ac:dyDescent="0.3">
      <c r="A127" s="85" t="s">
        <v>348</v>
      </c>
      <c r="B127" s="163">
        <v>2300000</v>
      </c>
      <c r="C127" s="163">
        <v>-2300000</v>
      </c>
      <c r="D127" s="162">
        <v>0</v>
      </c>
      <c r="E127" s="163">
        <v>0</v>
      </c>
      <c r="F127" s="75">
        <v>0</v>
      </c>
      <c r="G127" s="75">
        <f t="shared" si="29"/>
        <v>0</v>
      </c>
    </row>
    <row r="128" spans="1:7" x14ac:dyDescent="0.3">
      <c r="A128" s="85" t="s">
        <v>349</v>
      </c>
      <c r="B128" s="162">
        <v>0</v>
      </c>
      <c r="C128" s="162">
        <v>0</v>
      </c>
      <c r="D128" s="162">
        <v>0</v>
      </c>
      <c r="E128" s="162">
        <v>0</v>
      </c>
      <c r="F128" s="75">
        <v>0</v>
      </c>
      <c r="G128" s="75">
        <f t="shared" si="29"/>
        <v>0</v>
      </c>
    </row>
    <row r="129" spans="1:7" x14ac:dyDescent="0.3">
      <c r="A129" s="85" t="s">
        <v>350</v>
      </c>
      <c r="B129" s="163">
        <v>520000</v>
      </c>
      <c r="C129" s="163">
        <v>-288000</v>
      </c>
      <c r="D129" s="162">
        <v>232000</v>
      </c>
      <c r="E129" s="163">
        <v>232000</v>
      </c>
      <c r="F129" s="163">
        <v>232000</v>
      </c>
      <c r="G129" s="75">
        <f t="shared" si="29"/>
        <v>0</v>
      </c>
    </row>
    <row r="130" spans="1:7" x14ac:dyDescent="0.3">
      <c r="A130" s="85" t="s">
        <v>351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3">
      <c r="A131" s="85" t="s">
        <v>352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3">
      <c r="A132" s="85" t="s">
        <v>353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3">
      <c r="A133" s="84" t="s">
        <v>354</v>
      </c>
      <c r="B133" s="83">
        <f t="shared" ref="B133:G133" si="30">SUM(B134:B136)</f>
        <v>44678447</v>
      </c>
      <c r="C133" s="83">
        <f t="shared" si="30"/>
        <v>87086425</v>
      </c>
      <c r="D133" s="83">
        <f t="shared" si="30"/>
        <v>131764872</v>
      </c>
      <c r="E133" s="83">
        <f t="shared" si="30"/>
        <v>109188872</v>
      </c>
      <c r="F133" s="83">
        <f t="shared" si="30"/>
        <v>105262388</v>
      </c>
      <c r="G133" s="83">
        <f t="shared" si="30"/>
        <v>22576000</v>
      </c>
    </row>
    <row r="134" spans="1:7" x14ac:dyDescent="0.3">
      <c r="A134" s="85" t="s">
        <v>355</v>
      </c>
      <c r="B134" s="163">
        <v>44678447</v>
      </c>
      <c r="C134" s="163">
        <v>87086425</v>
      </c>
      <c r="D134" s="162">
        <v>131764872</v>
      </c>
      <c r="E134" s="163">
        <v>109188872</v>
      </c>
      <c r="F134" s="163">
        <v>105262388</v>
      </c>
      <c r="G134" s="75">
        <f>D134-E134</f>
        <v>22576000</v>
      </c>
    </row>
    <row r="135" spans="1:7" x14ac:dyDescent="0.3">
      <c r="A135" s="85" t="s">
        <v>356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3">
      <c r="A136" s="85" t="s">
        <v>357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3">
      <c r="A137" s="84" t="s">
        <v>358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3">
      <c r="A138" s="85" t="s">
        <v>359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360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3">
      <c r="A140" s="85" t="s">
        <v>361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3">
      <c r="A141" s="85" t="s">
        <v>362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3">
      <c r="A142" s="85" t="s">
        <v>363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3">
      <c r="A143" s="85" t="s">
        <v>364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3">
      <c r="A144" s="85" t="s">
        <v>365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3">
      <c r="A145" s="85" t="s">
        <v>366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3">
      <c r="A146" s="84" t="s">
        <v>367</v>
      </c>
      <c r="B146" s="83">
        <f t="shared" ref="B146:G146" si="34">SUM(B147:B149)</f>
        <v>500000</v>
      </c>
      <c r="C146" s="83">
        <f t="shared" si="34"/>
        <v>-175000</v>
      </c>
      <c r="D146" s="83">
        <f t="shared" si="34"/>
        <v>325000</v>
      </c>
      <c r="E146" s="83">
        <f t="shared" si="34"/>
        <v>325000</v>
      </c>
      <c r="F146" s="83">
        <f t="shared" si="34"/>
        <v>325000</v>
      </c>
      <c r="G146" s="83">
        <f t="shared" si="34"/>
        <v>0</v>
      </c>
    </row>
    <row r="147" spans="1:7" x14ac:dyDescent="0.3">
      <c r="A147" s="85" t="s">
        <v>368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369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3">
      <c r="A149" s="85" t="s">
        <v>370</v>
      </c>
      <c r="B149" s="163">
        <v>500000</v>
      </c>
      <c r="C149" s="163">
        <v>-175000</v>
      </c>
      <c r="D149" s="162">
        <v>325000</v>
      </c>
      <c r="E149" s="163">
        <v>325000</v>
      </c>
      <c r="F149" s="163">
        <v>325000</v>
      </c>
      <c r="G149" s="75">
        <f t="shared" si="35"/>
        <v>0</v>
      </c>
    </row>
    <row r="150" spans="1:7" x14ac:dyDescent="0.3">
      <c r="A150" s="84" t="s">
        <v>371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3">
      <c r="A151" s="85" t="s">
        <v>372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373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3">
      <c r="A153" s="85" t="s">
        <v>374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3">
      <c r="A154" s="87" t="s">
        <v>375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3">
      <c r="A155" s="85" t="s">
        <v>376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3">
      <c r="A156" s="85" t="s">
        <v>377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3">
      <c r="A157" s="85" t="s">
        <v>378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380</v>
      </c>
      <c r="B159" s="90">
        <f t="shared" ref="B159:G159" si="38">B9+B84</f>
        <v>225562324</v>
      </c>
      <c r="C159" s="90">
        <f t="shared" si="38"/>
        <v>119497832</v>
      </c>
      <c r="D159" s="90">
        <f t="shared" si="38"/>
        <v>345060157</v>
      </c>
      <c r="E159" s="90">
        <f t="shared" si="38"/>
        <v>304443324</v>
      </c>
      <c r="F159" s="90">
        <f t="shared" si="38"/>
        <v>296537049</v>
      </c>
      <c r="G159" s="90">
        <f t="shared" si="38"/>
        <v>40616833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43:G47 B38:F38 G55:G57 B48:F48 B61:G61 B58:F58 B63:G70 B62:F62 B71:F71 B103:C103 B93:C93 E93:F93 G11:G17 G39:G42 G49:G54 G59 B75:F75 B78:F85 B113:F113 E103:F103 B123:F123 B133:F133 B136:F148 B150:F159 G60" unlockedFormula="1"/>
    <ignoredError sqref="G18 G28 G38 G48 G58 G62 G71:G73 G7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98"/>
  <sheetViews>
    <sheetView showGridLines="0" topLeftCell="A65" zoomScale="75" zoomScaleNormal="75" workbookViewId="0">
      <selection activeCell="G58" sqref="G58:G95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9" t="s">
        <v>381</v>
      </c>
      <c r="B1" s="180"/>
      <c r="C1" s="180"/>
      <c r="D1" s="180"/>
      <c r="E1" s="180"/>
      <c r="F1" s="180"/>
      <c r="G1" s="181"/>
    </row>
    <row r="2" spans="1:7" ht="15" customHeight="1" x14ac:dyDescent="0.3">
      <c r="A2" s="110" t="str">
        <f>'Formato 1'!A2</f>
        <v>Municipio de Romita, Gto.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297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382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74" t="s">
        <v>4</v>
      </c>
      <c r="B7" s="176" t="s">
        <v>299</v>
      </c>
      <c r="C7" s="176"/>
      <c r="D7" s="176"/>
      <c r="E7" s="176"/>
      <c r="F7" s="176"/>
      <c r="G7" s="178" t="s">
        <v>300</v>
      </c>
    </row>
    <row r="8" spans="1:7" ht="28.8" x14ac:dyDescent="0.3">
      <c r="A8" s="175"/>
      <c r="B8" s="25" t="s">
        <v>301</v>
      </c>
      <c r="C8" s="7" t="s">
        <v>231</v>
      </c>
      <c r="D8" s="25" t="s">
        <v>232</v>
      </c>
      <c r="E8" s="25" t="s">
        <v>187</v>
      </c>
      <c r="F8" s="25" t="s">
        <v>204</v>
      </c>
      <c r="G8" s="177"/>
    </row>
    <row r="9" spans="1:7" ht="15.75" customHeight="1" x14ac:dyDescent="0.3">
      <c r="A9" s="26" t="s">
        <v>383</v>
      </c>
      <c r="B9" s="30">
        <f>SUM(B10:B54)</f>
        <v>118809464</v>
      </c>
      <c r="C9" s="30">
        <f t="shared" ref="C9:G9" si="0">SUM(C10:C54)</f>
        <v>14487769</v>
      </c>
      <c r="D9" s="30">
        <f t="shared" si="0"/>
        <v>133297232</v>
      </c>
      <c r="E9" s="30">
        <f t="shared" si="0"/>
        <v>126014167</v>
      </c>
      <c r="F9" s="30">
        <f t="shared" si="0"/>
        <v>125965484</v>
      </c>
      <c r="G9" s="30">
        <f t="shared" si="0"/>
        <v>7283065</v>
      </c>
    </row>
    <row r="10" spans="1:7" x14ac:dyDescent="0.3">
      <c r="A10" s="63" t="s">
        <v>586</v>
      </c>
      <c r="B10" s="164">
        <v>1513753</v>
      </c>
      <c r="C10" s="164">
        <v>-191865</v>
      </c>
      <c r="D10" s="165">
        <v>1321887</v>
      </c>
      <c r="E10" s="164">
        <v>1243710</v>
      </c>
      <c r="F10" s="164">
        <v>1243710</v>
      </c>
      <c r="G10" s="165">
        <f>+D10-E10</f>
        <v>78177</v>
      </c>
    </row>
    <row r="11" spans="1:7" x14ac:dyDescent="0.3">
      <c r="A11" s="63" t="s">
        <v>587</v>
      </c>
      <c r="B11" s="164">
        <v>967401</v>
      </c>
      <c r="C11" s="164">
        <v>-340647</v>
      </c>
      <c r="D11" s="165">
        <v>626754</v>
      </c>
      <c r="E11" s="164">
        <v>626754</v>
      </c>
      <c r="F11" s="164">
        <v>626754</v>
      </c>
      <c r="G11" s="165">
        <f t="shared" ref="G11:G54" si="1">+D11-E11</f>
        <v>0</v>
      </c>
    </row>
    <row r="12" spans="1:7" x14ac:dyDescent="0.3">
      <c r="A12" s="63" t="s">
        <v>588</v>
      </c>
      <c r="B12" s="164">
        <v>368034</v>
      </c>
      <c r="C12" s="164">
        <v>-227050</v>
      </c>
      <c r="D12" s="165">
        <v>140984</v>
      </c>
      <c r="E12" s="164">
        <v>140984</v>
      </c>
      <c r="F12" s="164">
        <v>140984</v>
      </c>
      <c r="G12" s="165">
        <f t="shared" si="1"/>
        <v>0</v>
      </c>
    </row>
    <row r="13" spans="1:7" x14ac:dyDescent="0.3">
      <c r="A13" s="63" t="s">
        <v>589</v>
      </c>
      <c r="B13" s="164">
        <v>1632495</v>
      </c>
      <c r="C13" s="164">
        <v>-786683</v>
      </c>
      <c r="D13" s="165">
        <v>845811</v>
      </c>
      <c r="E13" s="164">
        <v>829990</v>
      </c>
      <c r="F13" s="164">
        <v>829990</v>
      </c>
      <c r="G13" s="165">
        <f t="shared" si="1"/>
        <v>15821</v>
      </c>
    </row>
    <row r="14" spans="1:7" x14ac:dyDescent="0.3">
      <c r="A14" s="63" t="s">
        <v>590</v>
      </c>
      <c r="B14" s="164">
        <v>1148687</v>
      </c>
      <c r="C14" s="164">
        <v>-488328</v>
      </c>
      <c r="D14" s="165">
        <v>660359</v>
      </c>
      <c r="E14" s="164">
        <v>641104</v>
      </c>
      <c r="F14" s="164">
        <v>641104</v>
      </c>
      <c r="G14" s="165">
        <f t="shared" si="1"/>
        <v>19255</v>
      </c>
    </row>
    <row r="15" spans="1:7" x14ac:dyDescent="0.3">
      <c r="A15" s="63" t="s">
        <v>591</v>
      </c>
      <c r="B15" s="164">
        <v>7942463</v>
      </c>
      <c r="C15" s="164">
        <v>-2368815</v>
      </c>
      <c r="D15" s="165">
        <v>5573648</v>
      </c>
      <c r="E15" s="164">
        <v>5491316</v>
      </c>
      <c r="F15" s="164">
        <v>5491316</v>
      </c>
      <c r="G15" s="165">
        <f t="shared" si="1"/>
        <v>82332</v>
      </c>
    </row>
    <row r="16" spans="1:7" x14ac:dyDescent="0.3">
      <c r="A16" s="63" t="s">
        <v>592</v>
      </c>
      <c r="B16" s="164">
        <v>14301273</v>
      </c>
      <c r="C16" s="164">
        <v>4750522</v>
      </c>
      <c r="D16" s="165">
        <v>19051795</v>
      </c>
      <c r="E16" s="164">
        <v>16529364</v>
      </c>
      <c r="F16" s="164">
        <v>16529364</v>
      </c>
      <c r="G16" s="165">
        <f t="shared" si="1"/>
        <v>2522431</v>
      </c>
    </row>
    <row r="17" spans="1:7" x14ac:dyDescent="0.3">
      <c r="A17" s="63" t="s">
        <v>593</v>
      </c>
      <c r="B17" s="164">
        <v>2560139</v>
      </c>
      <c r="C17" s="164">
        <v>-1197805</v>
      </c>
      <c r="D17" s="165">
        <v>1362333</v>
      </c>
      <c r="E17" s="164">
        <v>1328389</v>
      </c>
      <c r="F17" s="164">
        <v>1328389</v>
      </c>
      <c r="G17" s="165">
        <f t="shared" si="1"/>
        <v>33944</v>
      </c>
    </row>
    <row r="18" spans="1:7" x14ac:dyDescent="0.3">
      <c r="A18" s="63" t="s">
        <v>594</v>
      </c>
      <c r="B18" s="164">
        <v>4036344</v>
      </c>
      <c r="C18" s="164">
        <v>3927985</v>
      </c>
      <c r="D18" s="165">
        <v>7964329</v>
      </c>
      <c r="E18" s="164">
        <v>7928717</v>
      </c>
      <c r="F18" s="164">
        <v>7928717</v>
      </c>
      <c r="G18" s="165">
        <f t="shared" si="1"/>
        <v>35612</v>
      </c>
    </row>
    <row r="19" spans="1:7" x14ac:dyDescent="0.3">
      <c r="A19" s="63" t="s">
        <v>595</v>
      </c>
      <c r="B19" s="164">
        <v>2800268</v>
      </c>
      <c r="C19" s="164">
        <v>607269</v>
      </c>
      <c r="D19" s="165">
        <v>3407536</v>
      </c>
      <c r="E19" s="164">
        <v>3406142</v>
      </c>
      <c r="F19" s="164">
        <v>3406142</v>
      </c>
      <c r="G19" s="165">
        <f t="shared" si="1"/>
        <v>1394</v>
      </c>
    </row>
    <row r="20" spans="1:7" x14ac:dyDescent="0.3">
      <c r="A20" s="63" t="s">
        <v>596</v>
      </c>
      <c r="B20" s="164">
        <v>1090000</v>
      </c>
      <c r="C20" s="164">
        <v>3679138</v>
      </c>
      <c r="D20" s="165">
        <v>4769138</v>
      </c>
      <c r="E20" s="164">
        <v>4582655</v>
      </c>
      <c r="F20" s="164">
        <v>4582655</v>
      </c>
      <c r="G20" s="165">
        <f t="shared" si="1"/>
        <v>186483</v>
      </c>
    </row>
    <row r="21" spans="1:7" x14ac:dyDescent="0.3">
      <c r="A21" s="63" t="s">
        <v>597</v>
      </c>
      <c r="B21" s="164">
        <v>2258387</v>
      </c>
      <c r="C21" s="164">
        <v>-527881</v>
      </c>
      <c r="D21" s="165">
        <v>1730505</v>
      </c>
      <c r="E21" s="164">
        <v>1617037</v>
      </c>
      <c r="F21" s="164">
        <v>1617037</v>
      </c>
      <c r="G21" s="165">
        <f t="shared" si="1"/>
        <v>113468</v>
      </c>
    </row>
    <row r="22" spans="1:7" x14ac:dyDescent="0.3">
      <c r="A22" s="63" t="s">
        <v>598</v>
      </c>
      <c r="B22" s="164">
        <v>21372088</v>
      </c>
      <c r="C22" s="164">
        <v>-14782749</v>
      </c>
      <c r="D22" s="165">
        <v>6589339</v>
      </c>
      <c r="E22" s="164">
        <v>6584879</v>
      </c>
      <c r="F22" s="164">
        <v>6536196</v>
      </c>
      <c r="G22" s="165">
        <f t="shared" si="1"/>
        <v>4460</v>
      </c>
    </row>
    <row r="23" spans="1:7" x14ac:dyDescent="0.3">
      <c r="A23" s="63" t="s">
        <v>599</v>
      </c>
      <c r="B23" s="164">
        <v>3963241</v>
      </c>
      <c r="C23" s="164">
        <v>-937661</v>
      </c>
      <c r="D23" s="165">
        <v>3025580</v>
      </c>
      <c r="E23" s="164">
        <v>2996148</v>
      </c>
      <c r="F23" s="164">
        <v>2996148</v>
      </c>
      <c r="G23" s="165">
        <f t="shared" si="1"/>
        <v>29432</v>
      </c>
    </row>
    <row r="24" spans="1:7" x14ac:dyDescent="0.3">
      <c r="A24" s="63" t="s">
        <v>600</v>
      </c>
      <c r="B24" s="164">
        <v>171337</v>
      </c>
      <c r="C24" s="164">
        <v>-171337</v>
      </c>
      <c r="D24" s="165">
        <v>0</v>
      </c>
      <c r="E24" s="164">
        <v>0</v>
      </c>
      <c r="F24" s="164">
        <v>0</v>
      </c>
      <c r="G24" s="165">
        <f t="shared" si="1"/>
        <v>0</v>
      </c>
    </row>
    <row r="25" spans="1:7" x14ac:dyDescent="0.3">
      <c r="A25" s="63" t="s">
        <v>601</v>
      </c>
      <c r="B25" s="164">
        <v>480989</v>
      </c>
      <c r="C25" s="164">
        <v>-232220</v>
      </c>
      <c r="D25" s="165">
        <v>248769</v>
      </c>
      <c r="E25" s="164">
        <v>248769</v>
      </c>
      <c r="F25" s="164">
        <v>248769</v>
      </c>
      <c r="G25" s="165">
        <f t="shared" si="1"/>
        <v>0</v>
      </c>
    </row>
    <row r="26" spans="1:7" x14ac:dyDescent="0.3">
      <c r="A26" s="63" t="s">
        <v>602</v>
      </c>
      <c r="B26" s="164">
        <v>0</v>
      </c>
      <c r="C26" s="164">
        <v>129020</v>
      </c>
      <c r="D26" s="165">
        <v>129020</v>
      </c>
      <c r="E26" s="164">
        <v>115680</v>
      </c>
      <c r="F26" s="164">
        <v>115680</v>
      </c>
      <c r="G26" s="165">
        <f t="shared" si="1"/>
        <v>13340</v>
      </c>
    </row>
    <row r="27" spans="1:7" x14ac:dyDescent="0.3">
      <c r="A27" s="63" t="s">
        <v>603</v>
      </c>
      <c r="B27" s="164">
        <v>1731470</v>
      </c>
      <c r="C27" s="164">
        <v>-784079</v>
      </c>
      <c r="D27" s="165">
        <v>947391</v>
      </c>
      <c r="E27" s="164">
        <v>913458</v>
      </c>
      <c r="F27" s="164">
        <v>913458</v>
      </c>
      <c r="G27" s="165">
        <f t="shared" si="1"/>
        <v>33933</v>
      </c>
    </row>
    <row r="28" spans="1:7" x14ac:dyDescent="0.3">
      <c r="A28" s="63" t="s">
        <v>604</v>
      </c>
      <c r="B28" s="164">
        <v>186352</v>
      </c>
      <c r="C28" s="164">
        <v>-76110</v>
      </c>
      <c r="D28" s="165">
        <v>110242</v>
      </c>
      <c r="E28" s="164">
        <v>110242</v>
      </c>
      <c r="F28" s="164">
        <v>110242</v>
      </c>
      <c r="G28" s="165">
        <f t="shared" si="1"/>
        <v>0</v>
      </c>
    </row>
    <row r="29" spans="1:7" x14ac:dyDescent="0.3">
      <c r="A29" s="63" t="s">
        <v>605</v>
      </c>
      <c r="B29" s="164">
        <v>831337</v>
      </c>
      <c r="C29" s="164">
        <v>-241210</v>
      </c>
      <c r="D29" s="165">
        <v>590127</v>
      </c>
      <c r="E29" s="164">
        <v>571725</v>
      </c>
      <c r="F29" s="164">
        <v>571725</v>
      </c>
      <c r="G29" s="165">
        <f t="shared" si="1"/>
        <v>18402</v>
      </c>
    </row>
    <row r="30" spans="1:7" x14ac:dyDescent="0.3">
      <c r="A30" s="63" t="s">
        <v>606</v>
      </c>
      <c r="B30" s="164">
        <v>0</v>
      </c>
      <c r="C30" s="164">
        <v>3430483</v>
      </c>
      <c r="D30" s="165">
        <v>3430483</v>
      </c>
      <c r="E30" s="164">
        <v>3323274</v>
      </c>
      <c r="F30" s="164">
        <v>3323274</v>
      </c>
      <c r="G30" s="165">
        <f t="shared" si="1"/>
        <v>107209</v>
      </c>
    </row>
    <row r="31" spans="1:7" x14ac:dyDescent="0.3">
      <c r="A31" s="63" t="s">
        <v>607</v>
      </c>
      <c r="B31" s="164">
        <v>0</v>
      </c>
      <c r="C31" s="164">
        <v>4304132</v>
      </c>
      <c r="D31" s="165">
        <v>4304132</v>
      </c>
      <c r="E31" s="164">
        <v>2881093</v>
      </c>
      <c r="F31" s="164">
        <v>2881093</v>
      </c>
      <c r="G31" s="165">
        <f t="shared" si="1"/>
        <v>1423039</v>
      </c>
    </row>
    <row r="32" spans="1:7" x14ac:dyDescent="0.3">
      <c r="A32" s="63" t="s">
        <v>608</v>
      </c>
      <c r="B32" s="164">
        <v>421034</v>
      </c>
      <c r="C32" s="164">
        <v>-74198</v>
      </c>
      <c r="D32" s="165">
        <v>346837</v>
      </c>
      <c r="E32" s="164">
        <v>336591</v>
      </c>
      <c r="F32" s="164">
        <v>336591</v>
      </c>
      <c r="G32" s="165">
        <f t="shared" si="1"/>
        <v>10246</v>
      </c>
    </row>
    <row r="33" spans="1:7" x14ac:dyDescent="0.3">
      <c r="A33" s="63" t="s">
        <v>609</v>
      </c>
      <c r="B33" s="164">
        <v>0</v>
      </c>
      <c r="C33" s="164">
        <v>117496</v>
      </c>
      <c r="D33" s="165">
        <v>117496</v>
      </c>
      <c r="E33" s="164">
        <v>117496</v>
      </c>
      <c r="F33" s="164">
        <v>117496</v>
      </c>
      <c r="G33" s="165">
        <f t="shared" si="1"/>
        <v>0</v>
      </c>
    </row>
    <row r="34" spans="1:7" x14ac:dyDescent="0.3">
      <c r="A34" s="63" t="s">
        <v>610</v>
      </c>
      <c r="B34" s="164">
        <v>0</v>
      </c>
      <c r="C34" s="164">
        <v>300337</v>
      </c>
      <c r="D34" s="165">
        <v>300337</v>
      </c>
      <c r="E34" s="164">
        <v>250249</v>
      </c>
      <c r="F34" s="164">
        <v>250249</v>
      </c>
      <c r="G34" s="165">
        <f t="shared" si="1"/>
        <v>50088</v>
      </c>
    </row>
    <row r="35" spans="1:7" x14ac:dyDescent="0.3">
      <c r="A35" s="63" t="s">
        <v>611</v>
      </c>
      <c r="B35" s="164">
        <v>0</v>
      </c>
      <c r="C35" s="164">
        <v>821475</v>
      </c>
      <c r="D35" s="165">
        <v>821475</v>
      </c>
      <c r="E35" s="164">
        <v>806975</v>
      </c>
      <c r="F35" s="164">
        <v>806975</v>
      </c>
      <c r="G35" s="165">
        <f t="shared" si="1"/>
        <v>14500</v>
      </c>
    </row>
    <row r="36" spans="1:7" x14ac:dyDescent="0.3">
      <c r="A36" s="63" t="s">
        <v>612</v>
      </c>
      <c r="B36" s="164">
        <v>0</v>
      </c>
      <c r="C36" s="164">
        <v>320000</v>
      </c>
      <c r="D36" s="165">
        <v>320000</v>
      </c>
      <c r="E36" s="164">
        <v>320000</v>
      </c>
      <c r="F36" s="164">
        <v>320000</v>
      </c>
      <c r="G36" s="165">
        <f t="shared" si="1"/>
        <v>0</v>
      </c>
    </row>
    <row r="37" spans="1:7" x14ac:dyDescent="0.3">
      <c r="A37" s="63" t="s">
        <v>613</v>
      </c>
      <c r="B37" s="164">
        <v>0</v>
      </c>
      <c r="C37" s="164">
        <v>591043</v>
      </c>
      <c r="D37" s="165">
        <v>591043</v>
      </c>
      <c r="E37" s="164">
        <v>575963</v>
      </c>
      <c r="F37" s="164">
        <v>575963</v>
      </c>
      <c r="G37" s="165">
        <f t="shared" si="1"/>
        <v>15080</v>
      </c>
    </row>
    <row r="38" spans="1:7" x14ac:dyDescent="0.3">
      <c r="A38" s="63" t="s">
        <v>614</v>
      </c>
      <c r="B38" s="164">
        <v>1600496</v>
      </c>
      <c r="C38" s="164">
        <v>-801746</v>
      </c>
      <c r="D38" s="165">
        <v>798750</v>
      </c>
      <c r="E38" s="164">
        <v>779312</v>
      </c>
      <c r="F38" s="164">
        <v>779312</v>
      </c>
      <c r="G38" s="165">
        <f t="shared" si="1"/>
        <v>19438</v>
      </c>
    </row>
    <row r="39" spans="1:7" x14ac:dyDescent="0.3">
      <c r="A39" s="63" t="s">
        <v>615</v>
      </c>
      <c r="B39" s="164">
        <v>1180320</v>
      </c>
      <c r="C39" s="164">
        <v>-652765</v>
      </c>
      <c r="D39" s="165">
        <v>527556</v>
      </c>
      <c r="E39" s="164">
        <v>527556</v>
      </c>
      <c r="F39" s="164">
        <v>527556</v>
      </c>
      <c r="G39" s="165">
        <f t="shared" si="1"/>
        <v>0</v>
      </c>
    </row>
    <row r="40" spans="1:7" x14ac:dyDescent="0.3">
      <c r="A40" s="63" t="s">
        <v>616</v>
      </c>
      <c r="B40" s="164">
        <v>365216</v>
      </c>
      <c r="C40" s="164">
        <v>-160217</v>
      </c>
      <c r="D40" s="165">
        <v>204999</v>
      </c>
      <c r="E40" s="164">
        <v>204999</v>
      </c>
      <c r="F40" s="164">
        <v>204999</v>
      </c>
      <c r="G40" s="165">
        <f t="shared" si="1"/>
        <v>0</v>
      </c>
    </row>
    <row r="41" spans="1:7" x14ac:dyDescent="0.3">
      <c r="A41" s="63" t="s">
        <v>617</v>
      </c>
      <c r="B41" s="164">
        <v>5916448</v>
      </c>
      <c r="C41" s="164">
        <v>9235986</v>
      </c>
      <c r="D41" s="165">
        <v>15152434</v>
      </c>
      <c r="E41" s="164">
        <v>15077870</v>
      </c>
      <c r="F41" s="164">
        <v>15077870</v>
      </c>
      <c r="G41" s="165">
        <f t="shared" si="1"/>
        <v>74564</v>
      </c>
    </row>
    <row r="42" spans="1:7" x14ac:dyDescent="0.3">
      <c r="A42" s="63" t="s">
        <v>618</v>
      </c>
      <c r="B42" s="164">
        <v>1440915</v>
      </c>
      <c r="C42" s="164">
        <v>-730116</v>
      </c>
      <c r="D42" s="165">
        <v>710799</v>
      </c>
      <c r="E42" s="164">
        <v>700385</v>
      </c>
      <c r="F42" s="164">
        <v>700385</v>
      </c>
      <c r="G42" s="165">
        <f t="shared" si="1"/>
        <v>10414</v>
      </c>
    </row>
    <row r="43" spans="1:7" x14ac:dyDescent="0.3">
      <c r="A43" s="63" t="s">
        <v>619</v>
      </c>
      <c r="B43" s="164">
        <v>3190395</v>
      </c>
      <c r="C43" s="164">
        <v>-785702</v>
      </c>
      <c r="D43" s="165">
        <v>2404693</v>
      </c>
      <c r="E43" s="164">
        <v>2330548</v>
      </c>
      <c r="F43" s="164">
        <v>2330548</v>
      </c>
      <c r="G43" s="165">
        <f t="shared" si="1"/>
        <v>74145</v>
      </c>
    </row>
    <row r="44" spans="1:7" x14ac:dyDescent="0.3">
      <c r="A44" s="63" t="s">
        <v>620</v>
      </c>
      <c r="B44" s="164">
        <v>2949186</v>
      </c>
      <c r="C44" s="164">
        <v>-114894</v>
      </c>
      <c r="D44" s="165">
        <v>2834292</v>
      </c>
      <c r="E44" s="164">
        <v>2657398</v>
      </c>
      <c r="F44" s="164">
        <v>2657398</v>
      </c>
      <c r="G44" s="165">
        <f t="shared" si="1"/>
        <v>176894</v>
      </c>
    </row>
    <row r="45" spans="1:7" x14ac:dyDescent="0.3">
      <c r="A45" s="63" t="s">
        <v>621</v>
      </c>
      <c r="B45" s="164">
        <v>821232</v>
      </c>
      <c r="C45" s="164">
        <v>39430</v>
      </c>
      <c r="D45" s="165">
        <v>860662</v>
      </c>
      <c r="E45" s="164">
        <v>840821</v>
      </c>
      <c r="F45" s="164">
        <v>840821</v>
      </c>
      <c r="G45" s="165">
        <f t="shared" si="1"/>
        <v>19841</v>
      </c>
    </row>
    <row r="46" spans="1:7" x14ac:dyDescent="0.3">
      <c r="A46" s="63" t="s">
        <v>622</v>
      </c>
      <c r="B46" s="164">
        <v>3360291</v>
      </c>
      <c r="C46" s="164">
        <v>-529780</v>
      </c>
      <c r="D46" s="165">
        <v>2830511</v>
      </c>
      <c r="E46" s="164">
        <v>2573018</v>
      </c>
      <c r="F46" s="164">
        <v>2573018</v>
      </c>
      <c r="G46" s="165">
        <f t="shared" si="1"/>
        <v>257493</v>
      </c>
    </row>
    <row r="47" spans="1:7" x14ac:dyDescent="0.3">
      <c r="A47" s="63" t="s">
        <v>623</v>
      </c>
      <c r="B47" s="164">
        <v>4017248</v>
      </c>
      <c r="C47" s="164">
        <v>7445860</v>
      </c>
      <c r="D47" s="165">
        <v>11463108</v>
      </c>
      <c r="E47" s="164">
        <v>10481848</v>
      </c>
      <c r="F47" s="164">
        <v>10481848</v>
      </c>
      <c r="G47" s="165">
        <f t="shared" si="1"/>
        <v>981260</v>
      </c>
    </row>
    <row r="48" spans="1:7" x14ac:dyDescent="0.3">
      <c r="A48" s="63" t="s">
        <v>624</v>
      </c>
      <c r="B48" s="164">
        <v>828432</v>
      </c>
      <c r="C48" s="164">
        <v>-380815</v>
      </c>
      <c r="D48" s="165">
        <v>447618</v>
      </c>
      <c r="E48" s="164">
        <v>441832</v>
      </c>
      <c r="F48" s="164">
        <v>441832</v>
      </c>
      <c r="G48" s="165">
        <f t="shared" si="1"/>
        <v>5786</v>
      </c>
    </row>
    <row r="49" spans="1:7" x14ac:dyDescent="0.3">
      <c r="A49" s="63" t="s">
        <v>625</v>
      </c>
      <c r="B49" s="164">
        <v>1418624</v>
      </c>
      <c r="C49" s="164">
        <v>-794020</v>
      </c>
      <c r="D49" s="165">
        <v>624604</v>
      </c>
      <c r="E49" s="164">
        <v>615411</v>
      </c>
      <c r="F49" s="164">
        <v>615411</v>
      </c>
      <c r="G49" s="165">
        <f t="shared" si="1"/>
        <v>9193</v>
      </c>
    </row>
    <row r="50" spans="1:7" x14ac:dyDescent="0.3">
      <c r="A50" s="63" t="s">
        <v>626</v>
      </c>
      <c r="B50" s="164">
        <v>2609339</v>
      </c>
      <c r="C50" s="164">
        <v>1539481</v>
      </c>
      <c r="D50" s="165">
        <v>4148821</v>
      </c>
      <c r="E50" s="164">
        <v>3848965</v>
      </c>
      <c r="F50" s="164">
        <v>3848965</v>
      </c>
      <c r="G50" s="165">
        <f t="shared" si="1"/>
        <v>299856</v>
      </c>
    </row>
    <row r="51" spans="1:7" x14ac:dyDescent="0.3">
      <c r="A51" s="63" t="s">
        <v>627</v>
      </c>
      <c r="B51" s="164">
        <v>7431730</v>
      </c>
      <c r="C51" s="164">
        <v>4880248</v>
      </c>
      <c r="D51" s="165">
        <v>12311978</v>
      </c>
      <c r="E51" s="164">
        <v>12306193</v>
      </c>
      <c r="F51" s="164">
        <v>12306193</v>
      </c>
      <c r="G51" s="165">
        <f t="shared" si="1"/>
        <v>5785</v>
      </c>
    </row>
    <row r="52" spans="1:7" x14ac:dyDescent="0.3">
      <c r="A52" s="63" t="s">
        <v>628</v>
      </c>
      <c r="B52" s="164">
        <v>0</v>
      </c>
      <c r="C52" s="164">
        <v>807093</v>
      </c>
      <c r="D52" s="165">
        <v>807093</v>
      </c>
      <c r="E52" s="164">
        <v>706487</v>
      </c>
      <c r="F52" s="164">
        <v>706487</v>
      </c>
      <c r="G52" s="165">
        <f t="shared" si="1"/>
        <v>100606</v>
      </c>
    </row>
    <row r="53" spans="1:7" x14ac:dyDescent="0.3">
      <c r="A53" s="63" t="s">
        <v>629</v>
      </c>
      <c r="B53" s="164">
        <v>0</v>
      </c>
      <c r="C53" s="164">
        <v>505515</v>
      </c>
      <c r="D53" s="165">
        <v>505515</v>
      </c>
      <c r="E53" s="164">
        <v>459695</v>
      </c>
      <c r="F53" s="164">
        <v>459695</v>
      </c>
      <c r="G53" s="165">
        <f t="shared" si="1"/>
        <v>45820</v>
      </c>
    </row>
    <row r="54" spans="1:7" x14ac:dyDescent="0.3">
      <c r="A54" s="63" t="s">
        <v>630</v>
      </c>
      <c r="B54" s="164">
        <v>11902500</v>
      </c>
      <c r="C54" s="164">
        <v>-4566051</v>
      </c>
      <c r="D54" s="165">
        <v>7336449</v>
      </c>
      <c r="E54" s="164">
        <v>6943125</v>
      </c>
      <c r="F54" s="164">
        <v>6943125</v>
      </c>
      <c r="G54" s="165">
        <f t="shared" si="1"/>
        <v>393324</v>
      </c>
    </row>
    <row r="55" spans="1:7" x14ac:dyDescent="0.3">
      <c r="A55" s="31" t="s">
        <v>151</v>
      </c>
      <c r="B55" s="49"/>
      <c r="C55" s="49"/>
      <c r="D55" s="49"/>
      <c r="E55" s="49"/>
      <c r="F55" s="49"/>
      <c r="G55" s="49"/>
    </row>
    <row r="56" spans="1:7" x14ac:dyDescent="0.3">
      <c r="A56" s="3" t="s">
        <v>384</v>
      </c>
      <c r="B56" s="4">
        <f>SUM(B57:B95)</f>
        <v>106752860</v>
      </c>
      <c r="C56" s="4">
        <f t="shared" ref="C56:G56" si="2">SUM(C57:C95)</f>
        <v>105010064</v>
      </c>
      <c r="D56" s="4">
        <f t="shared" si="2"/>
        <v>211762925</v>
      </c>
      <c r="E56" s="4">
        <f t="shared" si="2"/>
        <v>178429153</v>
      </c>
      <c r="F56" s="4">
        <f t="shared" si="2"/>
        <v>170571561</v>
      </c>
      <c r="G56" s="4">
        <f t="shared" si="2"/>
        <v>33333772</v>
      </c>
    </row>
    <row r="57" spans="1:7" x14ac:dyDescent="0.3">
      <c r="A57" s="63" t="s">
        <v>586</v>
      </c>
      <c r="B57" s="164">
        <v>0</v>
      </c>
      <c r="C57" s="164">
        <v>99180</v>
      </c>
      <c r="D57" s="165">
        <v>99180</v>
      </c>
      <c r="E57" s="164">
        <v>99180</v>
      </c>
      <c r="F57" s="164">
        <v>99180</v>
      </c>
      <c r="G57" s="165">
        <f t="shared" ref="G57:G95" si="3">+D57-E57</f>
        <v>0</v>
      </c>
    </row>
    <row r="58" spans="1:7" x14ac:dyDescent="0.3">
      <c r="A58" s="63" t="s">
        <v>587</v>
      </c>
      <c r="B58" s="164">
        <v>0</v>
      </c>
      <c r="C58" s="164">
        <v>111538</v>
      </c>
      <c r="D58" s="165">
        <v>111538</v>
      </c>
      <c r="E58" s="164">
        <v>111538</v>
      </c>
      <c r="F58" s="164">
        <v>111538</v>
      </c>
      <c r="G58" s="165">
        <f t="shared" si="3"/>
        <v>0</v>
      </c>
    </row>
    <row r="59" spans="1:7" x14ac:dyDescent="0.3">
      <c r="A59" s="63" t="s">
        <v>589</v>
      </c>
      <c r="B59" s="164">
        <v>0</v>
      </c>
      <c r="C59" s="164">
        <v>72100</v>
      </c>
      <c r="D59" s="165">
        <v>72100</v>
      </c>
      <c r="E59" s="164">
        <v>72100</v>
      </c>
      <c r="F59" s="164">
        <v>72100</v>
      </c>
      <c r="G59" s="165">
        <f t="shared" si="3"/>
        <v>0</v>
      </c>
    </row>
    <row r="60" spans="1:7" x14ac:dyDescent="0.3">
      <c r="A60" s="63" t="s">
        <v>590</v>
      </c>
      <c r="B60" s="164">
        <v>0</v>
      </c>
      <c r="C60" s="164">
        <v>92000</v>
      </c>
      <c r="D60" s="165">
        <v>92000</v>
      </c>
      <c r="E60" s="164">
        <v>92000</v>
      </c>
      <c r="F60" s="164">
        <v>92000</v>
      </c>
      <c r="G60" s="165">
        <f t="shared" si="3"/>
        <v>0</v>
      </c>
    </row>
    <row r="61" spans="1:7" x14ac:dyDescent="0.3">
      <c r="A61" s="63" t="s">
        <v>591</v>
      </c>
      <c r="B61" s="164">
        <v>0</v>
      </c>
      <c r="C61" s="164">
        <v>212402</v>
      </c>
      <c r="D61" s="165">
        <v>212402</v>
      </c>
      <c r="E61" s="164">
        <v>212402</v>
      </c>
      <c r="F61" s="164">
        <v>212402</v>
      </c>
      <c r="G61" s="165">
        <f t="shared" si="3"/>
        <v>0</v>
      </c>
    </row>
    <row r="62" spans="1:7" x14ac:dyDescent="0.3">
      <c r="A62" s="63" t="s">
        <v>592</v>
      </c>
      <c r="B62" s="164">
        <v>3671519</v>
      </c>
      <c r="C62" s="164">
        <v>3765215</v>
      </c>
      <c r="D62" s="165">
        <v>7436734</v>
      </c>
      <c r="E62" s="164">
        <v>7436734</v>
      </c>
      <c r="F62" s="164">
        <v>7436734</v>
      </c>
      <c r="G62" s="165">
        <f t="shared" si="3"/>
        <v>0</v>
      </c>
    </row>
    <row r="63" spans="1:7" x14ac:dyDescent="0.3">
      <c r="A63" s="63" t="s">
        <v>593</v>
      </c>
      <c r="B63" s="164">
        <v>0</v>
      </c>
      <c r="C63" s="164">
        <v>85750</v>
      </c>
      <c r="D63" s="165">
        <v>85750</v>
      </c>
      <c r="E63" s="164">
        <v>85750</v>
      </c>
      <c r="F63" s="164">
        <v>85750</v>
      </c>
      <c r="G63" s="165">
        <f t="shared" si="3"/>
        <v>0</v>
      </c>
    </row>
    <row r="64" spans="1:7" x14ac:dyDescent="0.3">
      <c r="A64" s="63" t="s">
        <v>594</v>
      </c>
      <c r="B64" s="164">
        <v>0</v>
      </c>
      <c r="C64" s="164">
        <v>155574</v>
      </c>
      <c r="D64" s="165">
        <v>155574</v>
      </c>
      <c r="E64" s="164">
        <v>155574</v>
      </c>
      <c r="F64" s="164">
        <v>155574</v>
      </c>
      <c r="G64" s="165">
        <f t="shared" si="3"/>
        <v>0</v>
      </c>
    </row>
    <row r="65" spans="1:7" x14ac:dyDescent="0.3">
      <c r="A65" s="63" t="s">
        <v>595</v>
      </c>
      <c r="B65" s="164">
        <v>0</v>
      </c>
      <c r="C65" s="164">
        <v>71800</v>
      </c>
      <c r="D65" s="165">
        <v>71800</v>
      </c>
      <c r="E65" s="164">
        <v>71800</v>
      </c>
      <c r="F65" s="164">
        <v>71800</v>
      </c>
      <c r="G65" s="165">
        <f t="shared" si="3"/>
        <v>0</v>
      </c>
    </row>
    <row r="66" spans="1:7" x14ac:dyDescent="0.3">
      <c r="A66" s="63" t="s">
        <v>597</v>
      </c>
      <c r="B66" s="164">
        <v>5871777</v>
      </c>
      <c r="C66" s="164">
        <v>-5719709</v>
      </c>
      <c r="D66" s="165">
        <v>152068</v>
      </c>
      <c r="E66" s="164">
        <v>152068</v>
      </c>
      <c r="F66" s="164">
        <v>152068</v>
      </c>
      <c r="G66" s="165">
        <f t="shared" si="3"/>
        <v>0</v>
      </c>
    </row>
    <row r="67" spans="1:7" x14ac:dyDescent="0.3">
      <c r="A67" s="63" t="s">
        <v>598</v>
      </c>
      <c r="B67" s="164">
        <v>0</v>
      </c>
      <c r="C67" s="164">
        <v>3417536</v>
      </c>
      <c r="D67" s="165">
        <v>3417536</v>
      </c>
      <c r="E67" s="164">
        <v>3417536</v>
      </c>
      <c r="F67" s="164">
        <v>3417536</v>
      </c>
      <c r="G67" s="165">
        <f t="shared" si="3"/>
        <v>0</v>
      </c>
    </row>
    <row r="68" spans="1:7" x14ac:dyDescent="0.3">
      <c r="A68" s="63" t="s">
        <v>599</v>
      </c>
      <c r="B68" s="164">
        <v>0</v>
      </c>
      <c r="C68" s="164">
        <v>84650</v>
      </c>
      <c r="D68" s="165">
        <v>84650</v>
      </c>
      <c r="E68" s="164">
        <v>84650</v>
      </c>
      <c r="F68" s="164">
        <v>84650</v>
      </c>
      <c r="G68" s="165">
        <f t="shared" si="3"/>
        <v>0</v>
      </c>
    </row>
    <row r="69" spans="1:7" x14ac:dyDescent="0.3">
      <c r="A69" s="63" t="s">
        <v>601</v>
      </c>
      <c r="B69" s="164">
        <v>0</v>
      </c>
      <c r="C69" s="164">
        <v>46800</v>
      </c>
      <c r="D69" s="165">
        <v>46800</v>
      </c>
      <c r="E69" s="164">
        <v>46800</v>
      </c>
      <c r="F69" s="164">
        <v>46800</v>
      </c>
      <c r="G69" s="165">
        <f t="shared" si="3"/>
        <v>0</v>
      </c>
    </row>
    <row r="70" spans="1:7" x14ac:dyDescent="0.3">
      <c r="A70" s="63" t="s">
        <v>602</v>
      </c>
      <c r="B70" s="164">
        <v>3126413</v>
      </c>
      <c r="C70" s="164">
        <v>-708510</v>
      </c>
      <c r="D70" s="165">
        <v>2417904</v>
      </c>
      <c r="E70" s="164">
        <v>1802651</v>
      </c>
      <c r="F70" s="164">
        <v>1802651</v>
      </c>
      <c r="G70" s="165">
        <f t="shared" si="3"/>
        <v>615253</v>
      </c>
    </row>
    <row r="71" spans="1:7" x14ac:dyDescent="0.3">
      <c r="A71" s="63" t="s">
        <v>603</v>
      </c>
      <c r="B71" s="164">
        <v>0</v>
      </c>
      <c r="C71" s="164">
        <v>154022</v>
      </c>
      <c r="D71" s="165">
        <v>154022</v>
      </c>
      <c r="E71" s="164">
        <v>154022</v>
      </c>
      <c r="F71" s="164">
        <v>154022</v>
      </c>
      <c r="G71" s="165">
        <f t="shared" si="3"/>
        <v>0</v>
      </c>
    </row>
    <row r="72" spans="1:7" x14ac:dyDescent="0.3">
      <c r="A72" s="63" t="s">
        <v>605</v>
      </c>
      <c r="B72" s="164">
        <v>0</v>
      </c>
      <c r="C72" s="164">
        <v>207000</v>
      </c>
      <c r="D72" s="165">
        <v>207000</v>
      </c>
      <c r="E72" s="164">
        <v>206997</v>
      </c>
      <c r="F72" s="164">
        <v>206997</v>
      </c>
      <c r="G72" s="165">
        <f t="shared" si="3"/>
        <v>3</v>
      </c>
    </row>
    <row r="73" spans="1:7" x14ac:dyDescent="0.3">
      <c r="A73" s="63" t="s">
        <v>606</v>
      </c>
      <c r="B73" s="164">
        <v>11591247</v>
      </c>
      <c r="C73" s="164">
        <v>3113486</v>
      </c>
      <c r="D73" s="165">
        <v>14704733</v>
      </c>
      <c r="E73" s="164">
        <v>12835747</v>
      </c>
      <c r="F73" s="164">
        <v>12835747</v>
      </c>
      <c r="G73" s="165">
        <f t="shared" si="3"/>
        <v>1868986</v>
      </c>
    </row>
    <row r="74" spans="1:7" x14ac:dyDescent="0.3">
      <c r="A74" s="63" t="s">
        <v>607</v>
      </c>
      <c r="B74" s="164">
        <v>1309807</v>
      </c>
      <c r="C74" s="164">
        <v>297724</v>
      </c>
      <c r="D74" s="165">
        <v>1607531</v>
      </c>
      <c r="E74" s="164">
        <v>1495747</v>
      </c>
      <c r="F74" s="164">
        <v>1495747</v>
      </c>
      <c r="G74" s="165">
        <f t="shared" si="3"/>
        <v>111784</v>
      </c>
    </row>
    <row r="75" spans="1:7" x14ac:dyDescent="0.3">
      <c r="A75" s="63" t="s">
        <v>608</v>
      </c>
      <c r="B75" s="164">
        <v>0</v>
      </c>
      <c r="C75" s="164">
        <v>97100</v>
      </c>
      <c r="D75" s="165">
        <v>97100</v>
      </c>
      <c r="E75" s="164">
        <v>97100</v>
      </c>
      <c r="F75" s="164">
        <v>97100</v>
      </c>
      <c r="G75" s="165">
        <f t="shared" si="3"/>
        <v>0</v>
      </c>
    </row>
    <row r="76" spans="1:7" x14ac:dyDescent="0.3">
      <c r="A76" s="63" t="s">
        <v>609</v>
      </c>
      <c r="B76" s="164">
        <v>2511026</v>
      </c>
      <c r="C76" s="164">
        <v>-942216</v>
      </c>
      <c r="D76" s="165">
        <v>1568809</v>
      </c>
      <c r="E76" s="164">
        <v>1231265</v>
      </c>
      <c r="F76" s="164">
        <v>1231265</v>
      </c>
      <c r="G76" s="165">
        <f t="shared" si="3"/>
        <v>337544</v>
      </c>
    </row>
    <row r="77" spans="1:7" x14ac:dyDescent="0.3">
      <c r="A77" s="63" t="s">
        <v>610</v>
      </c>
      <c r="B77" s="164">
        <v>4829264</v>
      </c>
      <c r="C77" s="164">
        <v>-1401530</v>
      </c>
      <c r="D77" s="165">
        <v>3427734</v>
      </c>
      <c r="E77" s="164">
        <v>3265373</v>
      </c>
      <c r="F77" s="164">
        <v>3265373</v>
      </c>
      <c r="G77" s="165">
        <f t="shared" si="3"/>
        <v>162361</v>
      </c>
    </row>
    <row r="78" spans="1:7" x14ac:dyDescent="0.3">
      <c r="A78" s="63" t="s">
        <v>611</v>
      </c>
      <c r="B78" s="164">
        <v>1240000</v>
      </c>
      <c r="C78" s="164">
        <v>6357456</v>
      </c>
      <c r="D78" s="165">
        <v>7597456</v>
      </c>
      <c r="E78" s="164">
        <v>5918352</v>
      </c>
      <c r="F78" s="164">
        <v>5918352</v>
      </c>
      <c r="G78" s="165">
        <f t="shared" si="3"/>
        <v>1679104</v>
      </c>
    </row>
    <row r="79" spans="1:7" x14ac:dyDescent="0.3">
      <c r="A79" s="63" t="s">
        <v>612</v>
      </c>
      <c r="B79" s="164">
        <v>1162554</v>
      </c>
      <c r="C79" s="164">
        <v>-594382</v>
      </c>
      <c r="D79" s="165">
        <v>568172</v>
      </c>
      <c r="E79" s="164">
        <v>427298</v>
      </c>
      <c r="F79" s="164">
        <v>427298</v>
      </c>
      <c r="G79" s="165">
        <f t="shared" si="3"/>
        <v>140874</v>
      </c>
    </row>
    <row r="80" spans="1:7" x14ac:dyDescent="0.3">
      <c r="A80" s="63" t="s">
        <v>613</v>
      </c>
      <c r="B80" s="164">
        <v>2946960</v>
      </c>
      <c r="C80" s="164">
        <v>-1235935</v>
      </c>
      <c r="D80" s="165">
        <v>1711025</v>
      </c>
      <c r="E80" s="164">
        <v>1351134</v>
      </c>
      <c r="F80" s="164">
        <v>1351134</v>
      </c>
      <c r="G80" s="165">
        <f t="shared" si="3"/>
        <v>359891</v>
      </c>
    </row>
    <row r="81" spans="1:7" x14ac:dyDescent="0.3">
      <c r="A81" s="63" t="s">
        <v>614</v>
      </c>
      <c r="B81" s="164">
        <v>0</v>
      </c>
      <c r="C81" s="164">
        <v>439950</v>
      </c>
      <c r="D81" s="165">
        <v>439950</v>
      </c>
      <c r="E81" s="164">
        <v>439950</v>
      </c>
      <c r="F81" s="164">
        <v>439950</v>
      </c>
      <c r="G81" s="165">
        <f t="shared" si="3"/>
        <v>0</v>
      </c>
    </row>
    <row r="82" spans="1:7" x14ac:dyDescent="0.3">
      <c r="A82" s="63" t="s">
        <v>615</v>
      </c>
      <c r="B82" s="164">
        <v>0</v>
      </c>
      <c r="C82" s="164">
        <v>269650</v>
      </c>
      <c r="D82" s="165">
        <v>269650</v>
      </c>
      <c r="E82" s="164">
        <v>263184</v>
      </c>
      <c r="F82" s="164">
        <v>263184</v>
      </c>
      <c r="G82" s="165">
        <f t="shared" si="3"/>
        <v>6466</v>
      </c>
    </row>
    <row r="83" spans="1:7" x14ac:dyDescent="0.3">
      <c r="A83" s="63" t="s">
        <v>616</v>
      </c>
      <c r="B83" s="164">
        <v>0</v>
      </c>
      <c r="C83" s="164">
        <v>63400</v>
      </c>
      <c r="D83" s="165">
        <v>63400</v>
      </c>
      <c r="E83" s="164">
        <v>63400</v>
      </c>
      <c r="F83" s="164">
        <v>63400</v>
      </c>
      <c r="G83" s="165">
        <f t="shared" si="3"/>
        <v>0</v>
      </c>
    </row>
    <row r="84" spans="1:7" x14ac:dyDescent="0.3">
      <c r="A84" s="63" t="s">
        <v>617</v>
      </c>
      <c r="B84" s="164">
        <v>0</v>
      </c>
      <c r="C84" s="164">
        <v>3416596</v>
      </c>
      <c r="D84" s="165">
        <v>3416596</v>
      </c>
      <c r="E84" s="164">
        <v>3416596</v>
      </c>
      <c r="F84" s="164">
        <v>3416596</v>
      </c>
      <c r="G84" s="165">
        <f t="shared" si="3"/>
        <v>0</v>
      </c>
    </row>
    <row r="85" spans="1:7" x14ac:dyDescent="0.3">
      <c r="A85" s="63" t="s">
        <v>618</v>
      </c>
      <c r="B85" s="164">
        <v>0</v>
      </c>
      <c r="C85" s="164">
        <v>49500</v>
      </c>
      <c r="D85" s="165">
        <v>49500</v>
      </c>
      <c r="E85" s="164">
        <v>49500</v>
      </c>
      <c r="F85" s="164">
        <v>49500</v>
      </c>
      <c r="G85" s="165">
        <f t="shared" si="3"/>
        <v>0</v>
      </c>
    </row>
    <row r="86" spans="1:7" x14ac:dyDescent="0.3">
      <c r="A86" s="63" t="s">
        <v>619</v>
      </c>
      <c r="B86" s="164">
        <v>0</v>
      </c>
      <c r="C86" s="164">
        <v>103450</v>
      </c>
      <c r="D86" s="165">
        <v>103450</v>
      </c>
      <c r="E86" s="164">
        <v>103450</v>
      </c>
      <c r="F86" s="164">
        <v>103450</v>
      </c>
      <c r="G86" s="165">
        <f t="shared" si="3"/>
        <v>0</v>
      </c>
    </row>
    <row r="87" spans="1:7" x14ac:dyDescent="0.3">
      <c r="A87" s="63" t="s">
        <v>620</v>
      </c>
      <c r="B87" s="164">
        <v>0</v>
      </c>
      <c r="C87" s="164">
        <v>278100</v>
      </c>
      <c r="D87" s="165">
        <v>278100</v>
      </c>
      <c r="E87" s="164">
        <v>208120</v>
      </c>
      <c r="F87" s="164">
        <v>208120</v>
      </c>
      <c r="G87" s="165">
        <f t="shared" si="3"/>
        <v>69980</v>
      </c>
    </row>
    <row r="88" spans="1:7" x14ac:dyDescent="0.3">
      <c r="A88" s="63" t="s">
        <v>621</v>
      </c>
      <c r="B88" s="164">
        <v>0</v>
      </c>
      <c r="C88" s="164">
        <v>76500</v>
      </c>
      <c r="D88" s="165">
        <v>76500</v>
      </c>
      <c r="E88" s="164">
        <v>76500</v>
      </c>
      <c r="F88" s="164">
        <v>76500</v>
      </c>
      <c r="G88" s="165">
        <f t="shared" si="3"/>
        <v>0</v>
      </c>
    </row>
    <row r="89" spans="1:7" x14ac:dyDescent="0.3">
      <c r="A89" s="63" t="s">
        <v>622</v>
      </c>
      <c r="B89" s="164">
        <v>0</v>
      </c>
      <c r="C89" s="164">
        <v>109380</v>
      </c>
      <c r="D89" s="165">
        <v>109380</v>
      </c>
      <c r="E89" s="164">
        <v>109380</v>
      </c>
      <c r="F89" s="164">
        <v>109380</v>
      </c>
      <c r="G89" s="165">
        <f t="shared" si="3"/>
        <v>0</v>
      </c>
    </row>
    <row r="90" spans="1:7" x14ac:dyDescent="0.3">
      <c r="A90" s="63" t="s">
        <v>623</v>
      </c>
      <c r="B90" s="164">
        <v>45878447</v>
      </c>
      <c r="C90" s="164">
        <v>94846548</v>
      </c>
      <c r="D90" s="165">
        <v>140724995</v>
      </c>
      <c r="E90" s="164">
        <v>117280099</v>
      </c>
      <c r="F90" s="164">
        <v>109422507</v>
      </c>
      <c r="G90" s="165">
        <f t="shared" si="3"/>
        <v>23444896</v>
      </c>
    </row>
    <row r="91" spans="1:7" x14ac:dyDescent="0.3">
      <c r="A91" s="63" t="s">
        <v>625</v>
      </c>
      <c r="B91" s="164">
        <v>0</v>
      </c>
      <c r="C91" s="164">
        <v>70350</v>
      </c>
      <c r="D91" s="165">
        <v>70350</v>
      </c>
      <c r="E91" s="164">
        <v>70350</v>
      </c>
      <c r="F91" s="164">
        <v>70350</v>
      </c>
      <c r="G91" s="165">
        <f t="shared" si="3"/>
        <v>0</v>
      </c>
    </row>
    <row r="92" spans="1:7" x14ac:dyDescent="0.3">
      <c r="A92" s="63" t="s">
        <v>626</v>
      </c>
      <c r="B92" s="164">
        <v>0</v>
      </c>
      <c r="C92" s="164">
        <v>2467432</v>
      </c>
      <c r="D92" s="165">
        <v>2467432</v>
      </c>
      <c r="E92" s="164">
        <v>2467432</v>
      </c>
      <c r="F92" s="164">
        <v>2467432</v>
      </c>
      <c r="G92" s="165">
        <f t="shared" si="3"/>
        <v>0</v>
      </c>
    </row>
    <row r="93" spans="1:7" x14ac:dyDescent="0.3">
      <c r="A93" s="63" t="s">
        <v>627</v>
      </c>
      <c r="B93" s="164">
        <v>0</v>
      </c>
      <c r="C93" s="164">
        <v>194079</v>
      </c>
      <c r="D93" s="165">
        <v>194079</v>
      </c>
      <c r="E93" s="164">
        <v>194079</v>
      </c>
      <c r="F93" s="164">
        <v>194079</v>
      </c>
      <c r="G93" s="165">
        <f t="shared" si="3"/>
        <v>0</v>
      </c>
    </row>
    <row r="94" spans="1:7" x14ac:dyDescent="0.3">
      <c r="A94" s="63" t="s">
        <v>628</v>
      </c>
      <c r="B94" s="164">
        <v>17750601</v>
      </c>
      <c r="C94" s="164">
        <v>-4673537</v>
      </c>
      <c r="D94" s="165">
        <v>13077065</v>
      </c>
      <c r="E94" s="164">
        <v>9676673</v>
      </c>
      <c r="F94" s="164">
        <v>9676673</v>
      </c>
      <c r="G94" s="165">
        <f t="shared" si="3"/>
        <v>3400392</v>
      </c>
    </row>
    <row r="95" spans="1:7" x14ac:dyDescent="0.3">
      <c r="A95" s="63" t="s">
        <v>629</v>
      </c>
      <c r="B95" s="164">
        <v>4863245</v>
      </c>
      <c r="C95" s="164">
        <v>-540385</v>
      </c>
      <c r="D95" s="165">
        <v>4322860</v>
      </c>
      <c r="E95" s="164">
        <v>3186622</v>
      </c>
      <c r="F95" s="164">
        <v>3186622</v>
      </c>
      <c r="G95" s="165">
        <f t="shared" si="3"/>
        <v>1136238</v>
      </c>
    </row>
    <row r="96" spans="1:7" x14ac:dyDescent="0.3">
      <c r="A96" s="31" t="s">
        <v>151</v>
      </c>
      <c r="B96" s="49"/>
      <c r="C96" s="49"/>
      <c r="D96" s="49"/>
      <c r="E96" s="49"/>
      <c r="F96" s="49"/>
      <c r="G96" s="49"/>
    </row>
    <row r="97" spans="1:7" x14ac:dyDescent="0.3">
      <c r="A97" s="3" t="s">
        <v>380</v>
      </c>
      <c r="B97" s="4">
        <f>SUM(B56,B9)</f>
        <v>225562324</v>
      </c>
      <c r="C97" s="4">
        <f t="shared" ref="C97:G97" si="4">SUM(C56,C9)</f>
        <v>119497833</v>
      </c>
      <c r="D97" s="4">
        <f t="shared" si="4"/>
        <v>345060157</v>
      </c>
      <c r="E97" s="4">
        <f t="shared" si="4"/>
        <v>304443320</v>
      </c>
      <c r="F97" s="4">
        <f t="shared" si="4"/>
        <v>296537045</v>
      </c>
      <c r="G97" s="4">
        <f t="shared" si="4"/>
        <v>40616837</v>
      </c>
    </row>
    <row r="98" spans="1:7" x14ac:dyDescent="0.3">
      <c r="A98" s="55"/>
      <c r="B98" s="55"/>
      <c r="C98" s="55"/>
      <c r="D98" s="55"/>
      <c r="E98" s="55"/>
      <c r="F98" s="55"/>
      <c r="G98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5:G56 B9:G9 B96:G97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6:G97 B9:G9 B55:G5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38" zoomScale="75" zoomScaleNormal="75" workbookViewId="0">
      <selection activeCell="G71" sqref="G71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85" t="s">
        <v>385</v>
      </c>
      <c r="B1" s="186"/>
      <c r="C1" s="186"/>
      <c r="D1" s="186"/>
      <c r="E1" s="186"/>
      <c r="F1" s="186"/>
      <c r="G1" s="186"/>
    </row>
    <row r="2" spans="1:7" x14ac:dyDescent="0.3">
      <c r="A2" s="110" t="str">
        <f>'Formato 1'!A2</f>
        <v>Municipio de Romita,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386</v>
      </c>
      <c r="B3" s="114"/>
      <c r="C3" s="114"/>
      <c r="D3" s="114"/>
      <c r="E3" s="114"/>
      <c r="F3" s="114"/>
      <c r="G3" s="115"/>
    </row>
    <row r="4" spans="1:7" x14ac:dyDescent="0.3">
      <c r="A4" s="113" t="s">
        <v>387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74" t="s">
        <v>4</v>
      </c>
      <c r="B7" s="182" t="s">
        <v>299</v>
      </c>
      <c r="C7" s="183"/>
      <c r="D7" s="183"/>
      <c r="E7" s="183"/>
      <c r="F7" s="184"/>
      <c r="G7" s="178" t="s">
        <v>388</v>
      </c>
    </row>
    <row r="8" spans="1:7" ht="28.8" x14ac:dyDescent="0.3">
      <c r="A8" s="175"/>
      <c r="B8" s="25" t="s">
        <v>301</v>
      </c>
      <c r="C8" s="7" t="s">
        <v>389</v>
      </c>
      <c r="D8" s="25" t="s">
        <v>303</v>
      </c>
      <c r="E8" s="25" t="s">
        <v>187</v>
      </c>
      <c r="F8" s="32" t="s">
        <v>204</v>
      </c>
      <c r="G8" s="177"/>
    </row>
    <row r="9" spans="1:7" ht="16.5" customHeight="1" x14ac:dyDescent="0.3">
      <c r="A9" s="26" t="s">
        <v>390</v>
      </c>
      <c r="B9" s="30">
        <f>SUM(B10,B19,B27,B37)</f>
        <v>118809463</v>
      </c>
      <c r="C9" s="30">
        <f t="shared" ref="C9:G9" si="0">SUM(C10,C19,C27,C37)</f>
        <v>14487767</v>
      </c>
      <c r="D9" s="30">
        <f t="shared" si="0"/>
        <v>133297230</v>
      </c>
      <c r="E9" s="30">
        <f t="shared" si="0"/>
        <v>126014168</v>
      </c>
      <c r="F9" s="30">
        <f t="shared" si="0"/>
        <v>125965486</v>
      </c>
      <c r="G9" s="30">
        <f t="shared" si="0"/>
        <v>7283062</v>
      </c>
    </row>
    <row r="10" spans="1:7" ht="15" customHeight="1" x14ac:dyDescent="0.3">
      <c r="A10" s="58" t="s">
        <v>391</v>
      </c>
      <c r="B10" s="47">
        <f>SUM(B11:B18)</f>
        <v>87054455</v>
      </c>
      <c r="C10" s="47">
        <f t="shared" ref="C10:G10" si="1">SUM(C11:C18)</f>
        <v>-4255511</v>
      </c>
      <c r="D10" s="47">
        <f t="shared" si="1"/>
        <v>82798944</v>
      </c>
      <c r="E10" s="47">
        <f t="shared" si="1"/>
        <v>79013145</v>
      </c>
      <c r="F10" s="47">
        <f t="shared" si="1"/>
        <v>78964463</v>
      </c>
      <c r="G10" s="47">
        <f t="shared" si="1"/>
        <v>3785799</v>
      </c>
    </row>
    <row r="11" spans="1:7" x14ac:dyDescent="0.3">
      <c r="A11" s="77" t="s">
        <v>392</v>
      </c>
      <c r="B11" s="166">
        <v>10423616</v>
      </c>
      <c r="C11" s="166">
        <v>-2901327</v>
      </c>
      <c r="D11" s="167">
        <v>7522289</v>
      </c>
      <c r="E11" s="166">
        <v>7361780</v>
      </c>
      <c r="F11" s="166">
        <v>7361780</v>
      </c>
      <c r="G11" s="167">
        <f>+D11-E11</f>
        <v>160509</v>
      </c>
    </row>
    <row r="12" spans="1:7" x14ac:dyDescent="0.3">
      <c r="A12" s="77" t="s">
        <v>393</v>
      </c>
      <c r="B12" s="166">
        <v>368034</v>
      </c>
      <c r="C12" s="166">
        <v>-227050</v>
      </c>
      <c r="D12" s="167">
        <v>140984</v>
      </c>
      <c r="E12" s="166">
        <v>140984</v>
      </c>
      <c r="F12" s="166">
        <v>140984</v>
      </c>
      <c r="G12" s="167">
        <f t="shared" ref="G12:G18" si="2">+D12-E12</f>
        <v>0</v>
      </c>
    </row>
    <row r="13" spans="1:7" x14ac:dyDescent="0.3">
      <c r="A13" s="77" t="s">
        <v>394</v>
      </c>
      <c r="B13" s="166">
        <v>44537133</v>
      </c>
      <c r="C13" s="166">
        <v>-7908457</v>
      </c>
      <c r="D13" s="167">
        <v>36628676</v>
      </c>
      <c r="E13" s="166">
        <v>35840555</v>
      </c>
      <c r="F13" s="166">
        <v>35791873</v>
      </c>
      <c r="G13" s="167">
        <f t="shared" si="2"/>
        <v>788121</v>
      </c>
    </row>
    <row r="14" spans="1:7" x14ac:dyDescent="0.3">
      <c r="A14" s="77" t="s">
        <v>395</v>
      </c>
      <c r="B14" s="167">
        <v>0</v>
      </c>
      <c r="C14" s="167">
        <v>0</v>
      </c>
      <c r="D14" s="167">
        <v>0</v>
      </c>
      <c r="E14" s="167">
        <v>0</v>
      </c>
      <c r="F14" s="167">
        <v>0</v>
      </c>
      <c r="G14" s="167">
        <f t="shared" si="2"/>
        <v>0</v>
      </c>
    </row>
    <row r="15" spans="1:7" x14ac:dyDescent="0.3">
      <c r="A15" s="77" t="s">
        <v>396</v>
      </c>
      <c r="B15" s="166">
        <v>18582881</v>
      </c>
      <c r="C15" s="166">
        <v>2778638</v>
      </c>
      <c r="D15" s="167">
        <v>21361519</v>
      </c>
      <c r="E15" s="166">
        <v>18771212</v>
      </c>
      <c r="F15" s="166">
        <v>18771212</v>
      </c>
      <c r="G15" s="167">
        <f t="shared" si="2"/>
        <v>2590307</v>
      </c>
    </row>
    <row r="16" spans="1:7" x14ac:dyDescent="0.3">
      <c r="A16" s="77" t="s">
        <v>397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f t="shared" si="2"/>
        <v>0</v>
      </c>
    </row>
    <row r="17" spans="1:7" x14ac:dyDescent="0.3">
      <c r="A17" s="77" t="s">
        <v>398</v>
      </c>
      <c r="B17" s="166">
        <v>0</v>
      </c>
      <c r="C17" s="166">
        <v>1441627</v>
      </c>
      <c r="D17" s="167">
        <v>1441627</v>
      </c>
      <c r="E17" s="166">
        <v>1281862</v>
      </c>
      <c r="F17" s="166">
        <v>1281862</v>
      </c>
      <c r="G17" s="167">
        <f t="shared" si="2"/>
        <v>159765</v>
      </c>
    </row>
    <row r="18" spans="1:7" x14ac:dyDescent="0.3">
      <c r="A18" s="77" t="s">
        <v>399</v>
      </c>
      <c r="B18" s="166">
        <v>13142791</v>
      </c>
      <c r="C18" s="166">
        <v>2561058</v>
      </c>
      <c r="D18" s="167">
        <v>15703849</v>
      </c>
      <c r="E18" s="166">
        <v>15616752</v>
      </c>
      <c r="F18" s="166">
        <v>15616752</v>
      </c>
      <c r="G18" s="167">
        <f t="shared" si="2"/>
        <v>87097</v>
      </c>
    </row>
    <row r="19" spans="1:7" x14ac:dyDescent="0.3">
      <c r="A19" s="58" t="s">
        <v>400</v>
      </c>
      <c r="B19" s="47">
        <f>SUM(B20:B26)</f>
        <v>26347317</v>
      </c>
      <c r="C19" s="47">
        <f t="shared" ref="C19:G19" si="3">SUM(C20:C26)</f>
        <v>18033510</v>
      </c>
      <c r="D19" s="47">
        <f t="shared" si="3"/>
        <v>44380827</v>
      </c>
      <c r="E19" s="47">
        <f t="shared" si="3"/>
        <v>41228301</v>
      </c>
      <c r="F19" s="47">
        <f t="shared" si="3"/>
        <v>41228301</v>
      </c>
      <c r="G19" s="47">
        <f t="shared" si="3"/>
        <v>3152526</v>
      </c>
    </row>
    <row r="20" spans="1:7" x14ac:dyDescent="0.3">
      <c r="A20" s="77" t="s">
        <v>401</v>
      </c>
      <c r="B20" s="167">
        <v>0</v>
      </c>
      <c r="C20" s="167">
        <v>0</v>
      </c>
      <c r="D20" s="167">
        <v>0</v>
      </c>
      <c r="E20" s="167">
        <v>0</v>
      </c>
      <c r="F20" s="167">
        <v>0</v>
      </c>
      <c r="G20" s="167">
        <f t="shared" ref="G20:G26" si="4">+D20-E20</f>
        <v>0</v>
      </c>
    </row>
    <row r="21" spans="1:7" x14ac:dyDescent="0.3">
      <c r="A21" s="77" t="s">
        <v>402</v>
      </c>
      <c r="B21" s="166">
        <v>7232721</v>
      </c>
      <c r="C21" s="166">
        <v>15648950</v>
      </c>
      <c r="D21" s="167">
        <v>22881671</v>
      </c>
      <c r="E21" s="166">
        <v>20261863</v>
      </c>
      <c r="F21" s="166">
        <v>20261863</v>
      </c>
      <c r="G21" s="167">
        <f t="shared" si="4"/>
        <v>2619808</v>
      </c>
    </row>
    <row r="22" spans="1:7" x14ac:dyDescent="0.3">
      <c r="A22" s="77" t="s">
        <v>403</v>
      </c>
      <c r="B22" s="166">
        <v>171337</v>
      </c>
      <c r="C22" s="166">
        <v>-171337</v>
      </c>
      <c r="D22" s="167">
        <v>0</v>
      </c>
      <c r="E22" s="166">
        <v>0</v>
      </c>
      <c r="F22" s="166">
        <v>0</v>
      </c>
      <c r="G22" s="167">
        <f t="shared" si="4"/>
        <v>0</v>
      </c>
    </row>
    <row r="23" spans="1:7" x14ac:dyDescent="0.3">
      <c r="A23" s="77" t="s">
        <v>404</v>
      </c>
      <c r="B23" s="166">
        <v>6309477</v>
      </c>
      <c r="C23" s="166">
        <v>-644674</v>
      </c>
      <c r="D23" s="167">
        <v>5664803</v>
      </c>
      <c r="E23" s="166">
        <v>5230416</v>
      </c>
      <c r="F23" s="166">
        <v>5230416</v>
      </c>
      <c r="G23" s="167">
        <f t="shared" si="4"/>
        <v>434387</v>
      </c>
    </row>
    <row r="24" spans="1:7" x14ac:dyDescent="0.3">
      <c r="A24" s="77" t="s">
        <v>405</v>
      </c>
      <c r="B24" s="166">
        <v>3190395</v>
      </c>
      <c r="C24" s="166">
        <v>-785702</v>
      </c>
      <c r="D24" s="167">
        <v>2404693</v>
      </c>
      <c r="E24" s="166">
        <v>2330548</v>
      </c>
      <c r="F24" s="166">
        <v>2330548</v>
      </c>
      <c r="G24" s="167">
        <f t="shared" si="4"/>
        <v>74145</v>
      </c>
    </row>
    <row r="25" spans="1:7" x14ac:dyDescent="0.3">
      <c r="A25" s="77" t="s">
        <v>406</v>
      </c>
      <c r="B25" s="166">
        <v>9443387</v>
      </c>
      <c r="C25" s="166">
        <v>3986273</v>
      </c>
      <c r="D25" s="167">
        <v>13429660</v>
      </c>
      <c r="E25" s="166">
        <v>13405474</v>
      </c>
      <c r="F25" s="166">
        <v>13405474</v>
      </c>
      <c r="G25" s="167">
        <f t="shared" si="4"/>
        <v>24186</v>
      </c>
    </row>
    <row r="26" spans="1:7" x14ac:dyDescent="0.3">
      <c r="A26" s="77" t="s">
        <v>407</v>
      </c>
      <c r="B26" s="167">
        <v>0</v>
      </c>
      <c r="C26" s="167">
        <v>0</v>
      </c>
      <c r="D26" s="167">
        <v>0</v>
      </c>
      <c r="E26" s="167">
        <v>0</v>
      </c>
      <c r="F26" s="167">
        <v>0</v>
      </c>
      <c r="G26" s="167">
        <f t="shared" si="4"/>
        <v>0</v>
      </c>
    </row>
    <row r="27" spans="1:7" x14ac:dyDescent="0.3">
      <c r="A27" s="58" t="s">
        <v>408</v>
      </c>
      <c r="B27" s="47">
        <f>SUM(B28:B36)</f>
        <v>5407691</v>
      </c>
      <c r="C27" s="47">
        <f t="shared" ref="C27:G27" si="5">SUM(C28:C36)</f>
        <v>709768</v>
      </c>
      <c r="D27" s="47">
        <f t="shared" si="5"/>
        <v>6117459</v>
      </c>
      <c r="E27" s="47">
        <f t="shared" si="5"/>
        <v>5772722</v>
      </c>
      <c r="F27" s="47">
        <f t="shared" si="5"/>
        <v>5772722</v>
      </c>
      <c r="G27" s="47">
        <f t="shared" si="5"/>
        <v>344737</v>
      </c>
    </row>
    <row r="28" spans="1:7" x14ac:dyDescent="0.3">
      <c r="A28" s="80" t="s">
        <v>409</v>
      </c>
      <c r="B28" s="166">
        <v>1977120</v>
      </c>
      <c r="C28" s="166">
        <v>-869143</v>
      </c>
      <c r="D28" s="167">
        <v>1107976</v>
      </c>
      <c r="E28" s="166">
        <v>1082936</v>
      </c>
      <c r="F28" s="166">
        <v>1082936</v>
      </c>
      <c r="G28" s="167">
        <f t="shared" ref="G28:G36" si="6">+D28-E28</f>
        <v>25040</v>
      </c>
    </row>
    <row r="29" spans="1:7" x14ac:dyDescent="0.3">
      <c r="A29" s="77" t="s">
        <v>410</v>
      </c>
      <c r="B29" s="166">
        <v>2609339</v>
      </c>
      <c r="C29" s="166">
        <v>1539481</v>
      </c>
      <c r="D29" s="167">
        <v>4148821</v>
      </c>
      <c r="E29" s="166">
        <v>3848965</v>
      </c>
      <c r="F29" s="166">
        <v>3848965</v>
      </c>
      <c r="G29" s="167">
        <f t="shared" si="6"/>
        <v>299856</v>
      </c>
    </row>
    <row r="30" spans="1:7" x14ac:dyDescent="0.3">
      <c r="A30" s="77" t="s">
        <v>411</v>
      </c>
      <c r="B30" s="167">
        <v>0</v>
      </c>
      <c r="C30" s="167">
        <v>0</v>
      </c>
      <c r="D30" s="167">
        <v>0</v>
      </c>
      <c r="E30" s="167">
        <v>0</v>
      </c>
      <c r="F30" s="167">
        <v>0</v>
      </c>
      <c r="G30" s="167">
        <f t="shared" si="6"/>
        <v>0</v>
      </c>
    </row>
    <row r="31" spans="1:7" x14ac:dyDescent="0.3">
      <c r="A31" s="77" t="s">
        <v>412</v>
      </c>
      <c r="B31" s="167">
        <v>0</v>
      </c>
      <c r="C31" s="167">
        <v>0</v>
      </c>
      <c r="D31" s="167">
        <v>0</v>
      </c>
      <c r="E31" s="167">
        <v>0</v>
      </c>
      <c r="F31" s="167">
        <v>0</v>
      </c>
      <c r="G31" s="167">
        <f t="shared" si="6"/>
        <v>0</v>
      </c>
    </row>
    <row r="32" spans="1:7" x14ac:dyDescent="0.3">
      <c r="A32" s="77" t="s">
        <v>413</v>
      </c>
      <c r="B32" s="167">
        <v>0</v>
      </c>
      <c r="C32" s="167">
        <v>0</v>
      </c>
      <c r="D32" s="167">
        <v>0</v>
      </c>
      <c r="E32" s="167">
        <v>0</v>
      </c>
      <c r="F32" s="167">
        <v>0</v>
      </c>
      <c r="G32" s="167">
        <f t="shared" si="6"/>
        <v>0</v>
      </c>
    </row>
    <row r="33" spans="1:7" ht="14.4" customHeight="1" x14ac:dyDescent="0.3">
      <c r="A33" s="77" t="s">
        <v>414</v>
      </c>
      <c r="B33" s="167">
        <v>0</v>
      </c>
      <c r="C33" s="167">
        <v>0</v>
      </c>
      <c r="D33" s="167">
        <v>0</v>
      </c>
      <c r="E33" s="167">
        <v>0</v>
      </c>
      <c r="F33" s="167">
        <v>0</v>
      </c>
      <c r="G33" s="167">
        <f t="shared" si="6"/>
        <v>0</v>
      </c>
    </row>
    <row r="34" spans="1:7" ht="14.4" customHeight="1" x14ac:dyDescent="0.3">
      <c r="A34" s="77" t="s">
        <v>415</v>
      </c>
      <c r="B34" s="166">
        <v>821232</v>
      </c>
      <c r="C34" s="166">
        <v>39430</v>
      </c>
      <c r="D34" s="167">
        <v>860662</v>
      </c>
      <c r="E34" s="166">
        <v>840821</v>
      </c>
      <c r="F34" s="166">
        <v>840821</v>
      </c>
      <c r="G34" s="167">
        <f t="shared" si="6"/>
        <v>19841</v>
      </c>
    </row>
    <row r="35" spans="1:7" ht="14.4" customHeight="1" x14ac:dyDescent="0.3">
      <c r="A35" s="77" t="s">
        <v>416</v>
      </c>
      <c r="B35" s="167">
        <v>0</v>
      </c>
      <c r="C35" s="167">
        <v>0</v>
      </c>
      <c r="D35" s="167">
        <v>0</v>
      </c>
      <c r="E35" s="167">
        <v>0</v>
      </c>
      <c r="F35" s="167">
        <v>0</v>
      </c>
      <c r="G35" s="167">
        <f t="shared" si="6"/>
        <v>0</v>
      </c>
    </row>
    <row r="36" spans="1:7" ht="14.4" customHeight="1" x14ac:dyDescent="0.3">
      <c r="A36" s="77" t="s">
        <v>417</v>
      </c>
      <c r="B36" s="167">
        <v>0</v>
      </c>
      <c r="C36" s="167">
        <v>0</v>
      </c>
      <c r="D36" s="167">
        <v>0</v>
      </c>
      <c r="E36" s="167">
        <v>0</v>
      </c>
      <c r="F36" s="167">
        <v>0</v>
      </c>
      <c r="G36" s="167">
        <f t="shared" si="6"/>
        <v>0</v>
      </c>
    </row>
    <row r="37" spans="1:7" ht="14.4" customHeight="1" x14ac:dyDescent="0.3">
      <c r="A37" s="59" t="s">
        <v>418</v>
      </c>
      <c r="B37" s="47">
        <f>SUM(B38:B41)</f>
        <v>0</v>
      </c>
      <c r="C37" s="47">
        <f t="shared" ref="C37:G37" si="7">SUM(C38:C41)</f>
        <v>0</v>
      </c>
      <c r="D37" s="47">
        <f t="shared" si="7"/>
        <v>0</v>
      </c>
      <c r="E37" s="47">
        <f t="shared" si="7"/>
        <v>0</v>
      </c>
      <c r="F37" s="47">
        <f t="shared" si="7"/>
        <v>0</v>
      </c>
      <c r="G37" s="47">
        <f t="shared" si="7"/>
        <v>0</v>
      </c>
    </row>
    <row r="38" spans="1:7" x14ac:dyDescent="0.3">
      <c r="A38" s="80" t="s">
        <v>419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420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421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422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423</v>
      </c>
      <c r="B43" s="4">
        <f>SUM(B44,B53,B61,B71)</f>
        <v>106752861</v>
      </c>
      <c r="C43" s="4">
        <f t="shared" ref="C43:G43" si="8">SUM(C44,C53,C61,C71)</f>
        <v>105010064</v>
      </c>
      <c r="D43" s="4">
        <f t="shared" si="8"/>
        <v>211762925</v>
      </c>
      <c r="E43" s="4">
        <f t="shared" si="8"/>
        <v>178429153</v>
      </c>
      <c r="F43" s="4">
        <f t="shared" si="8"/>
        <v>170571560</v>
      </c>
      <c r="G43" s="4">
        <f t="shared" si="8"/>
        <v>33333772</v>
      </c>
    </row>
    <row r="44" spans="1:7" x14ac:dyDescent="0.3">
      <c r="A44" s="58" t="s">
        <v>391</v>
      </c>
      <c r="B44" s="47">
        <f>SUM(B45:B52)</f>
        <v>29411779</v>
      </c>
      <c r="C44" s="47">
        <f t="shared" ref="C44:G44" si="9">SUM(C45:C52)</f>
        <v>6132799</v>
      </c>
      <c r="D44" s="47">
        <f t="shared" si="9"/>
        <v>35544578</v>
      </c>
      <c r="E44" s="47">
        <f t="shared" si="9"/>
        <v>30392696</v>
      </c>
      <c r="F44" s="47">
        <f t="shared" si="9"/>
        <v>30392696</v>
      </c>
      <c r="G44" s="47">
        <f t="shared" si="9"/>
        <v>5151882</v>
      </c>
    </row>
    <row r="45" spans="1:7" x14ac:dyDescent="0.3">
      <c r="A45" s="80" t="s">
        <v>392</v>
      </c>
      <c r="B45" s="167">
        <v>0</v>
      </c>
      <c r="C45" s="167">
        <v>423119</v>
      </c>
      <c r="D45" s="167">
        <v>423119</v>
      </c>
      <c r="E45" s="167">
        <v>423119</v>
      </c>
      <c r="F45" s="167">
        <v>423119</v>
      </c>
      <c r="G45" s="167">
        <f t="shared" ref="G45:G52" si="10">+D45-E45</f>
        <v>0</v>
      </c>
    </row>
    <row r="46" spans="1:7" x14ac:dyDescent="0.3">
      <c r="A46" s="80" t="s">
        <v>393</v>
      </c>
      <c r="B46" s="167">
        <v>0</v>
      </c>
      <c r="C46" s="167">
        <v>0</v>
      </c>
      <c r="D46" s="167">
        <v>0</v>
      </c>
      <c r="E46" s="167">
        <v>0</v>
      </c>
      <c r="F46" s="167">
        <v>0</v>
      </c>
      <c r="G46" s="167">
        <f t="shared" si="10"/>
        <v>0</v>
      </c>
    </row>
    <row r="47" spans="1:7" x14ac:dyDescent="0.3">
      <c r="A47" s="80" t="s">
        <v>394</v>
      </c>
      <c r="B47" s="166">
        <v>0</v>
      </c>
      <c r="C47" s="166">
        <v>7121700</v>
      </c>
      <c r="D47" s="167">
        <v>7121700</v>
      </c>
      <c r="E47" s="166">
        <v>7121700</v>
      </c>
      <c r="F47" s="166">
        <v>7121700</v>
      </c>
      <c r="G47" s="167">
        <f t="shared" si="10"/>
        <v>0</v>
      </c>
    </row>
    <row r="48" spans="1:7" x14ac:dyDescent="0.3">
      <c r="A48" s="80" t="s">
        <v>395</v>
      </c>
      <c r="B48" s="167">
        <v>0</v>
      </c>
      <c r="C48" s="167">
        <v>0</v>
      </c>
      <c r="D48" s="167">
        <v>0</v>
      </c>
      <c r="E48" s="167">
        <v>0</v>
      </c>
      <c r="F48" s="167">
        <v>0</v>
      </c>
      <c r="G48" s="167">
        <f t="shared" si="10"/>
        <v>0</v>
      </c>
    </row>
    <row r="49" spans="1:7" x14ac:dyDescent="0.3">
      <c r="A49" s="80" t="s">
        <v>396</v>
      </c>
      <c r="B49" s="166">
        <v>3671519</v>
      </c>
      <c r="C49" s="166">
        <v>4004987</v>
      </c>
      <c r="D49" s="167">
        <v>7676506</v>
      </c>
      <c r="E49" s="166">
        <v>7676506</v>
      </c>
      <c r="F49" s="166">
        <v>7676506</v>
      </c>
      <c r="G49" s="167">
        <f t="shared" si="10"/>
        <v>0</v>
      </c>
    </row>
    <row r="50" spans="1:7" x14ac:dyDescent="0.3">
      <c r="A50" s="80" t="s">
        <v>397</v>
      </c>
      <c r="B50" s="167">
        <v>0</v>
      </c>
      <c r="C50" s="167">
        <v>0</v>
      </c>
      <c r="D50" s="167">
        <v>0</v>
      </c>
      <c r="E50" s="167">
        <v>0</v>
      </c>
      <c r="F50" s="167">
        <v>0</v>
      </c>
      <c r="G50" s="167">
        <f t="shared" si="10"/>
        <v>0</v>
      </c>
    </row>
    <row r="51" spans="1:7" x14ac:dyDescent="0.3">
      <c r="A51" s="80" t="s">
        <v>398</v>
      </c>
      <c r="B51" s="166">
        <v>25740260</v>
      </c>
      <c r="C51" s="166">
        <v>-5922431</v>
      </c>
      <c r="D51" s="167">
        <v>19817829</v>
      </c>
      <c r="E51" s="166">
        <v>14665947</v>
      </c>
      <c r="F51" s="166">
        <v>14665947</v>
      </c>
      <c r="G51" s="167">
        <f t="shared" si="10"/>
        <v>5151882</v>
      </c>
    </row>
    <row r="52" spans="1:7" x14ac:dyDescent="0.3">
      <c r="A52" s="80" t="s">
        <v>399</v>
      </c>
      <c r="B52" s="167">
        <v>0</v>
      </c>
      <c r="C52" s="167">
        <v>505424</v>
      </c>
      <c r="D52" s="167">
        <v>505424</v>
      </c>
      <c r="E52" s="167">
        <v>505424</v>
      </c>
      <c r="F52" s="167">
        <v>505424</v>
      </c>
      <c r="G52" s="167">
        <f t="shared" si="10"/>
        <v>0</v>
      </c>
    </row>
    <row r="53" spans="1:7" x14ac:dyDescent="0.3">
      <c r="A53" s="58" t="s">
        <v>400</v>
      </c>
      <c r="B53" s="47">
        <f>SUM(B54:B60)</f>
        <v>77341082</v>
      </c>
      <c r="C53" s="47">
        <f t="shared" ref="C53:G53" si="11">SUM(C54:C60)</f>
        <v>96241333</v>
      </c>
      <c r="D53" s="47">
        <f t="shared" si="11"/>
        <v>173582415</v>
      </c>
      <c r="E53" s="47">
        <f t="shared" si="11"/>
        <v>145400525</v>
      </c>
      <c r="F53" s="47">
        <f t="shared" si="11"/>
        <v>137542932</v>
      </c>
      <c r="G53" s="47">
        <f t="shared" si="11"/>
        <v>28181890</v>
      </c>
    </row>
    <row r="54" spans="1:7" x14ac:dyDescent="0.3">
      <c r="A54" s="80" t="s">
        <v>401</v>
      </c>
      <c r="B54" s="166">
        <v>0</v>
      </c>
      <c r="C54" s="166">
        <v>999820</v>
      </c>
      <c r="D54" s="167">
        <v>999820</v>
      </c>
      <c r="E54" s="166">
        <v>999820</v>
      </c>
      <c r="F54" s="166">
        <v>346722</v>
      </c>
      <c r="G54" s="167">
        <f t="shared" ref="G54:G60" si="12">+D54-E54</f>
        <v>0</v>
      </c>
    </row>
    <row r="55" spans="1:7" x14ac:dyDescent="0.3">
      <c r="A55" s="80" t="s">
        <v>402</v>
      </c>
      <c r="B55" s="166">
        <v>77341082</v>
      </c>
      <c r="C55" s="166">
        <v>94079854</v>
      </c>
      <c r="D55" s="167">
        <v>171420936</v>
      </c>
      <c r="E55" s="166">
        <v>143315495</v>
      </c>
      <c r="F55" s="166">
        <v>136111000</v>
      </c>
      <c r="G55" s="167">
        <f t="shared" si="12"/>
        <v>28105441</v>
      </c>
    </row>
    <row r="56" spans="1:7" x14ac:dyDescent="0.3">
      <c r="A56" s="80" t="s">
        <v>403</v>
      </c>
      <c r="B56" s="167">
        <v>0</v>
      </c>
      <c r="C56" s="167">
        <v>0</v>
      </c>
      <c r="D56" s="167">
        <v>0</v>
      </c>
      <c r="E56" s="167">
        <v>0</v>
      </c>
      <c r="F56" s="167">
        <v>0</v>
      </c>
      <c r="G56" s="167">
        <f t="shared" si="12"/>
        <v>0</v>
      </c>
    </row>
    <row r="57" spans="1:7" x14ac:dyDescent="0.3">
      <c r="A57" s="81" t="s">
        <v>404</v>
      </c>
      <c r="B57" s="166">
        <v>0</v>
      </c>
      <c r="C57" s="166">
        <v>387480</v>
      </c>
      <c r="D57" s="167">
        <v>387480</v>
      </c>
      <c r="E57" s="166">
        <v>317499</v>
      </c>
      <c r="F57" s="166">
        <v>317499</v>
      </c>
      <c r="G57" s="167">
        <f t="shared" si="12"/>
        <v>69981</v>
      </c>
    </row>
    <row r="58" spans="1:7" x14ac:dyDescent="0.3">
      <c r="A58" s="80" t="s">
        <v>405</v>
      </c>
      <c r="B58" s="167">
        <v>0</v>
      </c>
      <c r="C58" s="167">
        <v>103450</v>
      </c>
      <c r="D58" s="167">
        <v>103450</v>
      </c>
      <c r="E58" s="167">
        <v>103450</v>
      </c>
      <c r="F58" s="167">
        <v>103450</v>
      </c>
      <c r="G58" s="167">
        <f t="shared" si="12"/>
        <v>0</v>
      </c>
    </row>
    <row r="59" spans="1:7" x14ac:dyDescent="0.3">
      <c r="A59" s="80" t="s">
        <v>406</v>
      </c>
      <c r="B59" s="166">
        <v>0</v>
      </c>
      <c r="C59" s="166">
        <v>670729</v>
      </c>
      <c r="D59" s="167">
        <v>670729</v>
      </c>
      <c r="E59" s="166">
        <v>664261</v>
      </c>
      <c r="F59" s="166">
        <v>664261</v>
      </c>
      <c r="G59" s="167">
        <f t="shared" si="12"/>
        <v>6468</v>
      </c>
    </row>
    <row r="60" spans="1:7" x14ac:dyDescent="0.3">
      <c r="A60" s="80" t="s">
        <v>407</v>
      </c>
      <c r="B60" s="167">
        <v>0</v>
      </c>
      <c r="C60" s="167">
        <v>0</v>
      </c>
      <c r="D60" s="167">
        <v>0</v>
      </c>
      <c r="E60" s="167">
        <v>0</v>
      </c>
      <c r="F60" s="47">
        <v>0</v>
      </c>
      <c r="G60" s="167">
        <f t="shared" si="12"/>
        <v>0</v>
      </c>
    </row>
    <row r="61" spans="1:7" x14ac:dyDescent="0.3">
      <c r="A61" s="58" t="s">
        <v>408</v>
      </c>
      <c r="B61" s="47">
        <f>SUM(B62:B70)</f>
        <v>0</v>
      </c>
      <c r="C61" s="47">
        <f t="shared" ref="C61:G61" si="13">SUM(C62:C70)</f>
        <v>2635932</v>
      </c>
      <c r="D61" s="47">
        <f t="shared" si="13"/>
        <v>2635932</v>
      </c>
      <c r="E61" s="47">
        <f t="shared" si="13"/>
        <v>2635932</v>
      </c>
      <c r="F61" s="47">
        <f t="shared" si="13"/>
        <v>2635932</v>
      </c>
      <c r="G61" s="47">
        <f t="shared" si="13"/>
        <v>0</v>
      </c>
    </row>
    <row r="62" spans="1:7" x14ac:dyDescent="0.3">
      <c r="A62" s="80" t="s">
        <v>409</v>
      </c>
      <c r="B62" s="167">
        <v>0</v>
      </c>
      <c r="C62" s="167">
        <v>92000</v>
      </c>
      <c r="D62" s="167">
        <v>92000</v>
      </c>
      <c r="E62" s="167">
        <v>92000</v>
      </c>
      <c r="F62" s="47">
        <v>92000</v>
      </c>
      <c r="G62" s="167">
        <f t="shared" ref="G62:G70" si="14">+D62-E62</f>
        <v>0</v>
      </c>
    </row>
    <row r="63" spans="1:7" x14ac:dyDescent="0.3">
      <c r="A63" s="80" t="s">
        <v>410</v>
      </c>
      <c r="B63" s="166">
        <v>0</v>
      </c>
      <c r="C63" s="166">
        <v>2467432</v>
      </c>
      <c r="D63" s="167">
        <v>2467432</v>
      </c>
      <c r="E63" s="166">
        <v>2467432</v>
      </c>
      <c r="F63" s="166">
        <v>2467432</v>
      </c>
      <c r="G63" s="167">
        <f t="shared" si="14"/>
        <v>0</v>
      </c>
    </row>
    <row r="64" spans="1:7" x14ac:dyDescent="0.3">
      <c r="A64" s="80" t="s">
        <v>411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167">
        <f t="shared" si="14"/>
        <v>0</v>
      </c>
    </row>
    <row r="65" spans="1:7" x14ac:dyDescent="0.3">
      <c r="A65" s="80" t="s">
        <v>412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167">
        <f t="shared" si="14"/>
        <v>0</v>
      </c>
    </row>
    <row r="66" spans="1:7" x14ac:dyDescent="0.3">
      <c r="A66" s="80" t="s">
        <v>413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167">
        <f t="shared" si="14"/>
        <v>0</v>
      </c>
    </row>
    <row r="67" spans="1:7" x14ac:dyDescent="0.3">
      <c r="A67" s="80" t="s">
        <v>414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167">
        <f t="shared" si="14"/>
        <v>0</v>
      </c>
    </row>
    <row r="68" spans="1:7" x14ac:dyDescent="0.3">
      <c r="A68" s="80" t="s">
        <v>415</v>
      </c>
      <c r="B68" s="47">
        <v>0</v>
      </c>
      <c r="C68" s="47">
        <v>76500</v>
      </c>
      <c r="D68" s="47">
        <v>76500</v>
      </c>
      <c r="E68" s="47">
        <v>76500</v>
      </c>
      <c r="F68" s="47">
        <v>76500</v>
      </c>
      <c r="G68" s="167">
        <f t="shared" si="14"/>
        <v>0</v>
      </c>
    </row>
    <row r="69" spans="1:7" x14ac:dyDescent="0.3">
      <c r="A69" s="80" t="s">
        <v>416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167">
        <f t="shared" si="14"/>
        <v>0</v>
      </c>
    </row>
    <row r="70" spans="1:7" x14ac:dyDescent="0.3">
      <c r="A70" s="80" t="s">
        <v>417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167">
        <f t="shared" si="14"/>
        <v>0</v>
      </c>
    </row>
    <row r="71" spans="1:7" x14ac:dyDescent="0.3">
      <c r="A71" s="59" t="s">
        <v>418</v>
      </c>
      <c r="B71" s="47">
        <f>SUM(B72:B75)</f>
        <v>0</v>
      </c>
      <c r="C71" s="47">
        <f t="shared" ref="C71:G71" si="15">SUM(C72:C75)</f>
        <v>0</v>
      </c>
      <c r="D71" s="47">
        <f t="shared" si="15"/>
        <v>0</v>
      </c>
      <c r="E71" s="47">
        <f t="shared" si="15"/>
        <v>0</v>
      </c>
      <c r="F71" s="47">
        <f t="shared" si="15"/>
        <v>0</v>
      </c>
      <c r="G71" s="47">
        <f t="shared" si="15"/>
        <v>0</v>
      </c>
    </row>
    <row r="72" spans="1:7" x14ac:dyDescent="0.3">
      <c r="A72" s="80" t="s">
        <v>419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420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422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380</v>
      </c>
      <c r="B77" s="4">
        <f>B43+B9</f>
        <v>225562324</v>
      </c>
      <c r="C77" s="4">
        <f t="shared" ref="C77:G77" si="16">C43+C9</f>
        <v>119497831</v>
      </c>
      <c r="D77" s="4">
        <f t="shared" si="16"/>
        <v>345060155</v>
      </c>
      <c r="E77" s="4">
        <f t="shared" si="16"/>
        <v>304443321</v>
      </c>
      <c r="F77" s="4">
        <f t="shared" si="16"/>
        <v>296537046</v>
      </c>
      <c r="G77" s="4">
        <f t="shared" si="16"/>
        <v>40616834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54:G60 C9:G18 C20:G26 C28:G36 C43:G52 C62:G70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61 B7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75" zoomScaleNormal="75" workbookViewId="0">
      <selection activeCell="B22" sqref="B22:F22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79" t="s">
        <v>424</v>
      </c>
      <c r="B1" s="171"/>
      <c r="C1" s="171"/>
      <c r="D1" s="171"/>
      <c r="E1" s="171"/>
      <c r="F1" s="171"/>
      <c r="G1" s="172"/>
    </row>
    <row r="2" spans="1:7" x14ac:dyDescent="0.3">
      <c r="A2" s="110" t="str">
        <f>'Formato 1'!A2</f>
        <v>Municipio de Romita,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297</v>
      </c>
      <c r="B3" s="114"/>
      <c r="C3" s="114"/>
      <c r="D3" s="114"/>
      <c r="E3" s="114"/>
      <c r="F3" s="114"/>
      <c r="G3" s="115"/>
    </row>
    <row r="4" spans="1:7" x14ac:dyDescent="0.3">
      <c r="A4" s="113" t="s">
        <v>425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74" t="s">
        <v>426</v>
      </c>
      <c r="B7" s="177" t="s">
        <v>299</v>
      </c>
      <c r="C7" s="177"/>
      <c r="D7" s="177"/>
      <c r="E7" s="177"/>
      <c r="F7" s="177"/>
      <c r="G7" s="177" t="s">
        <v>300</v>
      </c>
    </row>
    <row r="8" spans="1:7" ht="28.8" x14ac:dyDescent="0.3">
      <c r="A8" s="175"/>
      <c r="B8" s="7" t="s">
        <v>301</v>
      </c>
      <c r="C8" s="33" t="s">
        <v>389</v>
      </c>
      <c r="D8" s="33" t="s">
        <v>232</v>
      </c>
      <c r="E8" s="33" t="s">
        <v>187</v>
      </c>
      <c r="F8" s="33" t="s">
        <v>204</v>
      </c>
      <c r="G8" s="187"/>
    </row>
    <row r="9" spans="1:7" ht="15.75" customHeight="1" x14ac:dyDescent="0.3">
      <c r="A9" s="26" t="s">
        <v>427</v>
      </c>
      <c r="B9" s="119">
        <f>SUM(B10,B11,B12,B15,B16,B19)</f>
        <v>72669559</v>
      </c>
      <c r="C9" s="119">
        <f t="shared" ref="C9:G9" si="0">SUM(C10,C11,C12,C15,C16,C19)</f>
        <v>-34115914</v>
      </c>
      <c r="D9" s="119">
        <f t="shared" si="0"/>
        <v>38553645</v>
      </c>
      <c r="E9" s="119">
        <f t="shared" si="0"/>
        <v>37218096</v>
      </c>
      <c r="F9" s="119">
        <f t="shared" si="0"/>
        <v>37169414</v>
      </c>
      <c r="G9" s="119">
        <f t="shared" si="0"/>
        <v>1335549</v>
      </c>
    </row>
    <row r="10" spans="1:7" x14ac:dyDescent="0.3">
      <c r="A10" s="58" t="s">
        <v>428</v>
      </c>
      <c r="B10" s="168">
        <v>72669559</v>
      </c>
      <c r="C10" s="168">
        <v>-34115914</v>
      </c>
      <c r="D10" s="169">
        <v>38553645</v>
      </c>
      <c r="E10" s="168">
        <v>37218096</v>
      </c>
      <c r="F10" s="168">
        <v>37169414</v>
      </c>
      <c r="G10" s="76">
        <f>D10-E10</f>
        <v>1335549</v>
      </c>
    </row>
    <row r="11" spans="1:7" ht="15.75" customHeight="1" x14ac:dyDescent="0.3">
      <c r="A11" s="58" t="s">
        <v>429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430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431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432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433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434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435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436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437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438</v>
      </c>
      <c r="B21" s="119">
        <f>SUM(B22,B23,B24,B27,B28,B31)</f>
        <v>43412892</v>
      </c>
      <c r="C21" s="119">
        <f t="shared" ref="C21:F21" si="4">SUM(C22,C23,C24,C27,C28,C31)</f>
        <v>-7032077</v>
      </c>
      <c r="D21" s="119">
        <f t="shared" si="4"/>
        <v>36380815</v>
      </c>
      <c r="E21" s="119">
        <f t="shared" si="4"/>
        <v>26537729</v>
      </c>
      <c r="F21" s="119">
        <f t="shared" si="4"/>
        <v>26537729</v>
      </c>
      <c r="G21" s="119">
        <f>SUM(G22,G23,G24,G27,G28,G31)</f>
        <v>9843086</v>
      </c>
    </row>
    <row r="22" spans="1:7" x14ac:dyDescent="0.3">
      <c r="A22" s="58" t="s">
        <v>428</v>
      </c>
      <c r="B22" s="168">
        <v>43412892</v>
      </c>
      <c r="C22" s="168">
        <v>-7032077</v>
      </c>
      <c r="D22" s="169">
        <v>36380815</v>
      </c>
      <c r="E22" s="168">
        <v>26537729</v>
      </c>
      <c r="F22" s="168">
        <v>26537729</v>
      </c>
      <c r="G22" s="76">
        <f t="shared" ref="G22:G31" si="5">D22-E22</f>
        <v>9843086</v>
      </c>
    </row>
    <row r="23" spans="1:7" x14ac:dyDescent="0.3">
      <c r="A23" s="58" t="s">
        <v>429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430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433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434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435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436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437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439</v>
      </c>
      <c r="B33" s="119">
        <f>B21+B9</f>
        <v>116082451</v>
      </c>
      <c r="C33" s="119">
        <f t="shared" ref="C33:G33" si="8">C21+C9</f>
        <v>-41147991</v>
      </c>
      <c r="D33" s="119">
        <f t="shared" si="8"/>
        <v>74934460</v>
      </c>
      <c r="E33" s="119">
        <f t="shared" si="8"/>
        <v>63755825</v>
      </c>
      <c r="F33" s="119">
        <f t="shared" si="8"/>
        <v>63707143</v>
      </c>
      <c r="G33" s="119">
        <f t="shared" si="8"/>
        <v>11178635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Compu 1</cp:lastModifiedBy>
  <cp:revision/>
  <dcterms:created xsi:type="dcterms:W3CDTF">2023-03-16T22:14:51Z</dcterms:created>
  <dcterms:modified xsi:type="dcterms:W3CDTF">2024-11-26T18:09:13Z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